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06研究支援部\00研究支援部\0 委託要領（文科省・JAEA）\03 CLADS委託要領\＊20250108_R7改正案\HP掲載用データ\"/>
    </mc:Choice>
  </mc:AlternateContent>
  <xr:revisionPtr revIDLastSave="0" documentId="13_ncr:1_{E31339CE-91A7-4AA1-886E-3A9B908DCFE8}" xr6:coauthVersionLast="47" xr6:coauthVersionMax="47" xr10:uidLastSave="{00000000-0000-0000-0000-000000000000}"/>
  <bookViews>
    <workbookView xWindow="-120" yWindow="-120" windowWidth="29040" windowHeight="15720" activeTab="1" xr2:uid="{00000000-000D-0000-FFFF-FFFF00000000}"/>
  </bookViews>
  <sheets>
    <sheet name="様式24　年間所定労働時間計算書" sheetId="3" r:id="rId1"/>
    <sheet name="様式25a　人件費実績明細書" sheetId="1" r:id="rId2"/>
    <sheet name="精算表" sheetId="4" r:id="rId3"/>
  </sheets>
  <definedNames>
    <definedName name="DOCKBN" localSheetId="2">#REF!</definedName>
    <definedName name="DOCKBN" localSheetId="0">#REF!</definedName>
    <definedName name="DOCKBN">#REF!</definedName>
    <definedName name="GOUGISPACE1" localSheetId="2">#REF!</definedName>
    <definedName name="GOUGISPACE1">#REF!</definedName>
    <definedName name="GOUGISPACE2" localSheetId="2">#REF!</definedName>
    <definedName name="GOUGISPACE2">#REF!</definedName>
    <definedName name="_xlnm.Print_Area" localSheetId="2">精算表!$A$1:$P$18</definedName>
    <definedName name="_xlnm.Print_Area" localSheetId="0">'様式24　年間所定労働時間計算書'!$A$1:$AC$13</definedName>
    <definedName name="_xlnm.Print_Area" localSheetId="1">'様式25a　人件費実績明細書'!$A$1:$U$52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c r="E18" i="1"/>
  <c r="E19" i="1"/>
  <c r="E20" i="1"/>
  <c r="E21" i="1"/>
  <c r="I41" i="1"/>
  <c r="O41" i="1"/>
  <c r="N41" i="1"/>
  <c r="M41" i="1"/>
  <c r="L41" i="1"/>
  <c r="K41" i="1"/>
  <c r="Q41" i="1"/>
  <c r="N34" i="1"/>
  <c r="M34" i="1"/>
  <c r="L34" i="1"/>
  <c r="K34" i="1"/>
  <c r="I34" i="1"/>
  <c r="Q34" i="1"/>
  <c r="N16" i="1"/>
  <c r="M16" i="1"/>
  <c r="L16" i="1"/>
  <c r="K16" i="1"/>
  <c r="I16" i="1"/>
  <c r="O16" i="1"/>
  <c r="N9" i="1"/>
  <c r="M9" i="1"/>
  <c r="L9" i="1"/>
  <c r="K9" i="1"/>
  <c r="I9" i="1"/>
  <c r="Q9" i="1"/>
  <c r="P41" i="1"/>
  <c r="R41" i="1"/>
  <c r="O34" i="1"/>
  <c r="P34" i="1"/>
  <c r="R34" i="1"/>
  <c r="P16" i="1"/>
  <c r="Q16" i="1"/>
  <c r="O9" i="1"/>
  <c r="P9" i="1"/>
  <c r="R9" i="1"/>
  <c r="R16" i="1"/>
  <c r="H46" i="1"/>
  <c r="G46" i="1"/>
  <c r="F46" i="1"/>
  <c r="N45" i="1"/>
  <c r="M45" i="1"/>
  <c r="L45" i="1"/>
  <c r="K45" i="1"/>
  <c r="E45" i="1"/>
  <c r="I45" i="1"/>
  <c r="N44" i="1"/>
  <c r="M44" i="1"/>
  <c r="L44" i="1"/>
  <c r="K44" i="1"/>
  <c r="E44" i="1"/>
  <c r="I44" i="1"/>
  <c r="N43" i="1"/>
  <c r="M43" i="1"/>
  <c r="L43" i="1"/>
  <c r="K43" i="1"/>
  <c r="E43" i="1"/>
  <c r="I43" i="1"/>
  <c r="N42" i="1"/>
  <c r="M42" i="1"/>
  <c r="L42" i="1"/>
  <c r="K42" i="1"/>
  <c r="E42" i="1"/>
  <c r="I42" i="1"/>
  <c r="O42" i="1"/>
  <c r="N40" i="1"/>
  <c r="M40" i="1"/>
  <c r="L40" i="1"/>
  <c r="K40" i="1"/>
  <c r="E40" i="1"/>
  <c r="I40" i="1"/>
  <c r="P40" i="1"/>
  <c r="N39" i="1"/>
  <c r="M39" i="1"/>
  <c r="L39" i="1"/>
  <c r="K39" i="1"/>
  <c r="E39" i="1"/>
  <c r="I39" i="1"/>
  <c r="N38" i="1"/>
  <c r="M38" i="1"/>
  <c r="L38" i="1"/>
  <c r="K38" i="1"/>
  <c r="E38" i="1"/>
  <c r="I38" i="1"/>
  <c r="O38" i="1"/>
  <c r="N37" i="1"/>
  <c r="M37" i="1"/>
  <c r="L37" i="1"/>
  <c r="K37" i="1"/>
  <c r="E37" i="1"/>
  <c r="I37" i="1"/>
  <c r="P37" i="1"/>
  <c r="N36" i="1"/>
  <c r="M36" i="1"/>
  <c r="L36" i="1"/>
  <c r="K36" i="1"/>
  <c r="E36" i="1"/>
  <c r="I36" i="1"/>
  <c r="N35" i="1"/>
  <c r="M35" i="1"/>
  <c r="L35" i="1"/>
  <c r="K35" i="1"/>
  <c r="E35" i="1"/>
  <c r="I35" i="1"/>
  <c r="Q35" i="1"/>
  <c r="N33" i="1"/>
  <c r="M33" i="1"/>
  <c r="L33" i="1"/>
  <c r="K33" i="1"/>
  <c r="E33" i="1"/>
  <c r="I33" i="1"/>
  <c r="N32" i="1"/>
  <c r="M32" i="1"/>
  <c r="L32" i="1"/>
  <c r="K32" i="1"/>
  <c r="E32" i="1"/>
  <c r="I32" i="1"/>
  <c r="N46" i="1"/>
  <c r="Q45" i="1"/>
  <c r="P45" i="1"/>
  <c r="M46" i="1"/>
  <c r="K46" i="1"/>
  <c r="L46" i="1"/>
  <c r="Q37" i="1"/>
  <c r="Q40" i="1"/>
  <c r="P44" i="1"/>
  <c r="O44" i="1"/>
  <c r="Q44" i="1"/>
  <c r="Q43" i="1"/>
  <c r="P43" i="1"/>
  <c r="O43" i="1"/>
  <c r="Q36" i="1"/>
  <c r="P36" i="1"/>
  <c r="O36" i="1"/>
  <c r="R36" i="1"/>
  <c r="Q39" i="1"/>
  <c r="P39" i="1"/>
  <c r="O39" i="1"/>
  <c r="P33" i="1"/>
  <c r="O33" i="1"/>
  <c r="Q33" i="1"/>
  <c r="Q32" i="1"/>
  <c r="P32" i="1"/>
  <c r="O32" i="1"/>
  <c r="R32" i="1"/>
  <c r="P35" i="1"/>
  <c r="P38" i="1"/>
  <c r="P42" i="1"/>
  <c r="Q42" i="1"/>
  <c r="R42" i="1"/>
  <c r="E46" i="1"/>
  <c r="I46" i="1"/>
  <c r="O37" i="1"/>
  <c r="Q38" i="1"/>
  <c r="O40" i="1"/>
  <c r="O35" i="1"/>
  <c r="O45" i="1"/>
  <c r="O8" i="4"/>
  <c r="C16" i="4"/>
  <c r="O7" i="4"/>
  <c r="C15" i="4"/>
  <c r="N20" i="1"/>
  <c r="M20" i="1"/>
  <c r="L20" i="1"/>
  <c r="K20" i="1"/>
  <c r="N19" i="1"/>
  <c r="M19" i="1"/>
  <c r="L19" i="1"/>
  <c r="K19" i="1"/>
  <c r="N18" i="1"/>
  <c r="M18" i="1"/>
  <c r="L18" i="1"/>
  <c r="K18" i="1"/>
  <c r="N17" i="1"/>
  <c r="M17" i="1"/>
  <c r="L17" i="1"/>
  <c r="K17" i="1"/>
  <c r="N15" i="1"/>
  <c r="M15" i="1"/>
  <c r="L15" i="1"/>
  <c r="K15" i="1"/>
  <c r="N14" i="1"/>
  <c r="M14" i="1"/>
  <c r="L14" i="1"/>
  <c r="K14" i="1"/>
  <c r="N13" i="1"/>
  <c r="M13" i="1"/>
  <c r="L13" i="1"/>
  <c r="K13" i="1"/>
  <c r="N12" i="1"/>
  <c r="M12" i="1"/>
  <c r="L12" i="1"/>
  <c r="K12" i="1"/>
  <c r="N11" i="1"/>
  <c r="M11" i="1"/>
  <c r="L11" i="1"/>
  <c r="K11" i="1"/>
  <c r="N10" i="1"/>
  <c r="M10" i="1"/>
  <c r="L10" i="1"/>
  <c r="K10" i="1"/>
  <c r="N8" i="1"/>
  <c r="M8" i="1"/>
  <c r="L8" i="1"/>
  <c r="N7" i="1"/>
  <c r="M7" i="1"/>
  <c r="L7" i="1"/>
  <c r="I20" i="1"/>
  <c r="Q20" i="1"/>
  <c r="I19" i="1"/>
  <c r="Q19" i="1"/>
  <c r="I18" i="1"/>
  <c r="O18" i="1"/>
  <c r="E17" i="1"/>
  <c r="I17" i="1"/>
  <c r="Q17" i="1"/>
  <c r="E15" i="1"/>
  <c r="I15" i="1"/>
  <c r="E14" i="1"/>
  <c r="I14" i="1"/>
  <c r="Q14" i="1"/>
  <c r="E13" i="1"/>
  <c r="I13" i="1"/>
  <c r="O13" i="1"/>
  <c r="E12" i="1"/>
  <c r="I12" i="1"/>
  <c r="Q12" i="1"/>
  <c r="E11" i="1"/>
  <c r="I11" i="1"/>
  <c r="O11" i="1"/>
  <c r="E10" i="1"/>
  <c r="I10" i="1"/>
  <c r="Q10" i="1"/>
  <c r="E8" i="1"/>
  <c r="I8" i="1"/>
  <c r="O8" i="1"/>
  <c r="E7" i="1"/>
  <c r="I7" i="1"/>
  <c r="Q7" i="1"/>
  <c r="AB9" i="3"/>
  <c r="AA9" i="3"/>
  <c r="Y9" i="3"/>
  <c r="W9" i="3"/>
  <c r="U9" i="3"/>
  <c r="S9" i="3"/>
  <c r="Q9" i="3"/>
  <c r="O9" i="3"/>
  <c r="M9" i="3"/>
  <c r="K9" i="3"/>
  <c r="I9" i="3"/>
  <c r="G9" i="3"/>
  <c r="E9" i="3"/>
  <c r="R35" i="1"/>
  <c r="R45" i="1"/>
  <c r="R33" i="1"/>
  <c r="R40" i="1"/>
  <c r="R43" i="1"/>
  <c r="O7" i="1"/>
  <c r="R38" i="1"/>
  <c r="R44" i="1"/>
  <c r="R37" i="1"/>
  <c r="R39" i="1"/>
  <c r="P8" i="1"/>
  <c r="O10" i="1"/>
  <c r="O14" i="1"/>
  <c r="O12" i="1"/>
  <c r="P18" i="1"/>
  <c r="O46" i="1"/>
  <c r="P46" i="1"/>
  <c r="Q46" i="1"/>
  <c r="P11" i="1"/>
  <c r="Q11" i="1"/>
  <c r="Q15" i="1"/>
  <c r="O15" i="1"/>
  <c r="Q8" i="1"/>
  <c r="P20" i="1"/>
  <c r="Q13" i="1"/>
  <c r="P13" i="1"/>
  <c r="Q18" i="1"/>
  <c r="O20" i="1"/>
  <c r="P15" i="1"/>
  <c r="P12" i="1"/>
  <c r="O19" i="1"/>
  <c r="P7" i="1"/>
  <c r="P19" i="1"/>
  <c r="AC9" i="3"/>
  <c r="T21" i="1"/>
  <c r="T27" i="1"/>
  <c r="P14" i="1"/>
  <c r="P10" i="1"/>
  <c r="O17" i="1"/>
  <c r="P17" i="1"/>
  <c r="R20" i="1"/>
  <c r="R18" i="1"/>
  <c r="R46" i="1"/>
  <c r="S46" i="1"/>
  <c r="R11" i="1"/>
  <c r="R8" i="1"/>
  <c r="R10" i="1"/>
  <c r="R15" i="1"/>
  <c r="R13" i="1"/>
  <c r="R7" i="1"/>
  <c r="R19" i="1"/>
  <c r="R17" i="1"/>
  <c r="R12" i="1"/>
  <c r="R14" i="1"/>
  <c r="AB10" i="3"/>
  <c r="D7" i="3"/>
  <c r="F7" i="3"/>
  <c r="H7" i="3"/>
  <c r="J7" i="3"/>
  <c r="L7" i="3"/>
  <c r="N7" i="3"/>
  <c r="P7" i="3"/>
  <c r="R7" i="3"/>
  <c r="E10" i="3"/>
  <c r="AA10" i="3"/>
  <c r="X7" i="3"/>
  <c r="G10" i="3"/>
  <c r="I10" i="3"/>
  <c r="K10" i="3"/>
  <c r="M10" i="3"/>
  <c r="O10" i="3"/>
  <c r="Q10" i="3"/>
  <c r="S10" i="3"/>
  <c r="U10" i="3"/>
  <c r="W10" i="3"/>
  <c r="Y10" i="3"/>
  <c r="S52" i="1"/>
  <c r="AC10" i="3"/>
  <c r="T46" i="1"/>
  <c r="T52" i="1"/>
  <c r="U52" i="1"/>
  <c r="B16" i="4"/>
  <c r="U46" i="1"/>
  <c r="B8" i="4"/>
  <c r="F21" i="1"/>
  <c r="G21" i="1"/>
  <c r="H21" i="1"/>
  <c r="L21" i="1"/>
  <c r="P21" i="1"/>
  <c r="Q21" i="1"/>
  <c r="I21" i="1"/>
  <c r="N21" i="1"/>
  <c r="M21" i="1"/>
  <c r="O21" i="1"/>
  <c r="K21" i="1"/>
  <c r="P8" i="4"/>
  <c r="E16" i="4"/>
  <c r="R21" i="1"/>
  <c r="S27" i="1"/>
  <c r="U27" i="1"/>
  <c r="B15" i="4"/>
  <c r="E15" i="4"/>
  <c r="E17" i="4"/>
  <c r="S21" i="1"/>
  <c r="U21" i="1"/>
  <c r="B7" i="4"/>
  <c r="P7" i="4"/>
  <c r="P9" i="4"/>
</calcChain>
</file>

<file path=xl/sharedStrings.xml><?xml version="1.0" encoding="utf-8"?>
<sst xmlns="http://schemas.openxmlformats.org/spreadsheetml/2006/main" count="195" uniqueCount="101">
  <si>
    <t>５．帳簿とともに準備・保管し、甲から指示があった場合は提示できるようにすること。</t>
    <rPh sb="2" eb="4">
      <t>チョウボ</t>
    </rPh>
    <rPh sb="8" eb="10">
      <t>ジュンビ</t>
    </rPh>
    <rPh sb="11" eb="13">
      <t>ホカン</t>
    </rPh>
    <rPh sb="15" eb="16">
      <t>コウ</t>
    </rPh>
    <rPh sb="18" eb="20">
      <t>シジ</t>
    </rPh>
    <rPh sb="24" eb="26">
      <t>バアイ</t>
    </rPh>
    <rPh sb="27" eb="29">
      <t>テイジ</t>
    </rPh>
    <phoneticPr fontId="5"/>
  </si>
  <si>
    <t>４．従事者別に作成する。</t>
    <rPh sb="2" eb="5">
      <t>ジュウジシャ</t>
    </rPh>
    <rPh sb="5" eb="6">
      <t>ベツ</t>
    </rPh>
    <rPh sb="7" eb="9">
      <t>サクセイ</t>
    </rPh>
    <phoneticPr fontId="7"/>
  </si>
  <si>
    <t>３．時間単価を求める際は、小数点以下を切り捨てる。</t>
    <rPh sb="2" eb="4">
      <t>ジカン</t>
    </rPh>
    <rPh sb="4" eb="6">
      <t>タンカ</t>
    </rPh>
    <rPh sb="7" eb="8">
      <t>モト</t>
    </rPh>
    <rPh sb="10" eb="11">
      <t>サイ</t>
    </rPh>
    <rPh sb="13" eb="16">
      <t>ショウスウテン</t>
    </rPh>
    <rPh sb="16" eb="18">
      <t>イカ</t>
    </rPh>
    <rPh sb="19" eb="20">
      <t>キ</t>
    </rPh>
    <rPh sb="21" eb="22">
      <t>ス</t>
    </rPh>
    <phoneticPr fontId="7"/>
  </si>
  <si>
    <t>２．②の年間法定福利費は、健康保険、介護保険、厚生年金保険、労働保険、子ども・子育て拠出金等の事業者負担分とする。</t>
    <rPh sb="4" eb="6">
      <t>ネンカン</t>
    </rPh>
    <rPh sb="6" eb="8">
      <t>ホウテイ</t>
    </rPh>
    <rPh sb="8" eb="10">
      <t>フクリ</t>
    </rPh>
    <rPh sb="10" eb="11">
      <t>ヒ</t>
    </rPh>
    <rPh sb="13" eb="15">
      <t>ケンコウ</t>
    </rPh>
    <rPh sb="15" eb="17">
      <t>ホケン</t>
    </rPh>
    <rPh sb="18" eb="20">
      <t>カイゴ</t>
    </rPh>
    <rPh sb="20" eb="22">
      <t>ホケン</t>
    </rPh>
    <rPh sb="23" eb="25">
      <t>コウセイ</t>
    </rPh>
    <rPh sb="25" eb="27">
      <t>ネンキン</t>
    </rPh>
    <rPh sb="27" eb="29">
      <t>ホケン</t>
    </rPh>
    <rPh sb="30" eb="32">
      <t>ロウドウ</t>
    </rPh>
    <rPh sb="32" eb="34">
      <t>ホケン</t>
    </rPh>
    <rPh sb="35" eb="36">
      <t>コ</t>
    </rPh>
    <rPh sb="39" eb="41">
      <t>コソダ</t>
    </rPh>
    <rPh sb="42" eb="45">
      <t>キョシュツキン</t>
    </rPh>
    <rPh sb="45" eb="46">
      <t>トウ</t>
    </rPh>
    <rPh sb="47" eb="50">
      <t>ジギョウシャ</t>
    </rPh>
    <rPh sb="50" eb="53">
      <t>フタンブン</t>
    </rPh>
    <phoneticPr fontId="7"/>
  </si>
  <si>
    <t>１．①のうち、手当には残業手当や福利厚生面で補助として助成されているものは含めることはできない。</t>
    <rPh sb="7" eb="9">
      <t>テアテ</t>
    </rPh>
    <rPh sb="11" eb="13">
      <t>ザンギョウ</t>
    </rPh>
    <rPh sb="13" eb="15">
      <t>テアテ</t>
    </rPh>
    <rPh sb="16" eb="18">
      <t>フクリ</t>
    </rPh>
    <rPh sb="18" eb="20">
      <t>コウセイ</t>
    </rPh>
    <rPh sb="20" eb="21">
      <t>メン</t>
    </rPh>
    <rPh sb="22" eb="24">
      <t>ホジョ</t>
    </rPh>
    <rPh sb="27" eb="29">
      <t>ジョセイ</t>
    </rPh>
    <rPh sb="37" eb="38">
      <t>フク</t>
    </rPh>
    <phoneticPr fontId="7"/>
  </si>
  <si>
    <t>（注）</t>
    <rPh sb="1" eb="2">
      <t>チュウ</t>
    </rPh>
    <phoneticPr fontId="7"/>
  </si>
  <si>
    <t>合計</t>
    <rPh sb="0" eb="2">
      <t>ゴウケイ</t>
    </rPh>
    <phoneticPr fontId="5"/>
  </si>
  <si>
    <t>3月</t>
    <rPh sb="1" eb="2">
      <t>ツキ</t>
    </rPh>
    <phoneticPr fontId="5"/>
  </si>
  <si>
    <t>2月</t>
    <rPh sb="1" eb="2">
      <t>ツキ</t>
    </rPh>
    <phoneticPr fontId="5"/>
  </si>
  <si>
    <t>1月</t>
    <rPh sb="1" eb="2">
      <t>ツキ</t>
    </rPh>
    <phoneticPr fontId="5"/>
  </si>
  <si>
    <t>12月（期末）</t>
    <rPh sb="2" eb="3">
      <t>ツキ</t>
    </rPh>
    <rPh sb="4" eb="6">
      <t>キマツ</t>
    </rPh>
    <phoneticPr fontId="5"/>
  </si>
  <si>
    <t>12月</t>
    <rPh sb="2" eb="3">
      <t>ツキ</t>
    </rPh>
    <phoneticPr fontId="5"/>
  </si>
  <si>
    <t>11月</t>
    <rPh sb="2" eb="3">
      <t>ツキ</t>
    </rPh>
    <phoneticPr fontId="5"/>
  </si>
  <si>
    <t>10月</t>
    <rPh sb="2" eb="3">
      <t>ツキ</t>
    </rPh>
    <phoneticPr fontId="5"/>
  </si>
  <si>
    <t>9月</t>
    <rPh sb="1" eb="2">
      <t>ツキ</t>
    </rPh>
    <phoneticPr fontId="5"/>
  </si>
  <si>
    <t>8月</t>
    <rPh sb="1" eb="2">
      <t>ツキ</t>
    </rPh>
    <phoneticPr fontId="5"/>
  </si>
  <si>
    <t>7月</t>
    <rPh sb="1" eb="2">
      <t>ツキ</t>
    </rPh>
    <phoneticPr fontId="5"/>
  </si>
  <si>
    <t>6月（一時）</t>
    <rPh sb="1" eb="2">
      <t>ツキ</t>
    </rPh>
    <rPh sb="3" eb="5">
      <t>イチジ</t>
    </rPh>
    <phoneticPr fontId="5"/>
  </si>
  <si>
    <t>6月</t>
    <rPh sb="1" eb="2">
      <t>ツキ</t>
    </rPh>
    <phoneticPr fontId="5"/>
  </si>
  <si>
    <t>5月</t>
    <rPh sb="1" eb="2">
      <t>ツキ</t>
    </rPh>
    <phoneticPr fontId="5"/>
  </si>
  <si>
    <t>4月</t>
    <rPh sb="1" eb="2">
      <t>ツキ</t>
    </rPh>
    <phoneticPr fontId="5"/>
  </si>
  <si>
    <t>計</t>
    <rPh sb="0" eb="1">
      <t>ケイ</t>
    </rPh>
    <phoneticPr fontId="5"/>
  </si>
  <si>
    <t>介護保険</t>
    <rPh sb="0" eb="2">
      <t>カイゴ</t>
    </rPh>
    <rPh sb="2" eb="4">
      <t>ホケン</t>
    </rPh>
    <phoneticPr fontId="5"/>
  </si>
  <si>
    <t>厚生年金</t>
    <rPh sb="0" eb="2">
      <t>コウセイ</t>
    </rPh>
    <rPh sb="2" eb="4">
      <t>ネンキン</t>
    </rPh>
    <phoneticPr fontId="5"/>
  </si>
  <si>
    <t>健康保険</t>
    <rPh sb="0" eb="2">
      <t>ケンコウ</t>
    </rPh>
    <rPh sb="2" eb="4">
      <t>ホケン</t>
    </rPh>
    <phoneticPr fontId="5"/>
  </si>
  <si>
    <t>標準報酬
月額</t>
    <rPh sb="0" eb="2">
      <t>ヒョウジュン</t>
    </rPh>
    <rPh sb="2" eb="4">
      <t>ホウシュウ</t>
    </rPh>
    <rPh sb="5" eb="7">
      <t>ゲツガク</t>
    </rPh>
    <phoneticPr fontId="5"/>
  </si>
  <si>
    <t>その他
手当</t>
    <rPh sb="2" eb="3">
      <t>タ</t>
    </rPh>
    <rPh sb="4" eb="6">
      <t>テアテ</t>
    </rPh>
    <phoneticPr fontId="5"/>
  </si>
  <si>
    <t>時間外
手当</t>
    <rPh sb="0" eb="3">
      <t>ジカンガイ</t>
    </rPh>
    <rPh sb="4" eb="6">
      <t>テアテ</t>
    </rPh>
    <phoneticPr fontId="5"/>
  </si>
  <si>
    <t>通勤手当</t>
    <rPh sb="0" eb="2">
      <t>ツウキン</t>
    </rPh>
    <rPh sb="2" eb="4">
      <t>テアテ</t>
    </rPh>
    <phoneticPr fontId="5"/>
  </si>
  <si>
    <t>本給・期末</t>
    <rPh sb="0" eb="2">
      <t>ホンキュウ</t>
    </rPh>
    <rPh sb="3" eb="5">
      <t>キマツ</t>
    </rPh>
    <phoneticPr fontId="5"/>
  </si>
  <si>
    <t>日数</t>
    <rPh sb="0" eb="1">
      <t>ニチ</t>
    </rPh>
    <rPh sb="1" eb="2">
      <t>スウ</t>
    </rPh>
    <phoneticPr fontId="5"/>
  </si>
  <si>
    <t>日額</t>
    <rPh sb="0" eb="2">
      <t>ニチガク</t>
    </rPh>
    <phoneticPr fontId="5"/>
  </si>
  <si>
    <t>②社会保険料等事業主負担分（法定福利費）</t>
    <rPh sb="1" eb="3">
      <t>シャカイ</t>
    </rPh>
    <rPh sb="3" eb="6">
      <t>ホケンリョウ</t>
    </rPh>
    <rPh sb="6" eb="7">
      <t>トウ</t>
    </rPh>
    <rPh sb="7" eb="10">
      <t>ジギョウヌシ</t>
    </rPh>
    <rPh sb="10" eb="13">
      <t>フタンブン</t>
    </rPh>
    <rPh sb="14" eb="16">
      <t>ホウテイ</t>
    </rPh>
    <rPh sb="16" eb="18">
      <t>フクリ</t>
    </rPh>
    <rPh sb="18" eb="19">
      <t>ヒ</t>
    </rPh>
    <phoneticPr fontId="5"/>
  </si>
  <si>
    <t>①人件費（支給額）</t>
    <rPh sb="1" eb="4">
      <t>ジンケンヒ</t>
    </rPh>
    <rPh sb="5" eb="7">
      <t>シキュウ</t>
    </rPh>
    <rPh sb="7" eb="8">
      <t>ガク</t>
    </rPh>
    <phoneticPr fontId="5"/>
  </si>
  <si>
    <t>従事実績</t>
    <rPh sb="0" eb="2">
      <t>ジュウジ</t>
    </rPh>
    <rPh sb="2" eb="4">
      <t>ジッセキ</t>
    </rPh>
    <phoneticPr fontId="5"/>
  </si>
  <si>
    <t>単価</t>
    <rPh sb="0" eb="2">
      <t>タンカ</t>
    </rPh>
    <phoneticPr fontId="5"/>
  </si>
  <si>
    <t>給与支給　　　対象期間</t>
    <rPh sb="0" eb="2">
      <t>キュウヨ</t>
    </rPh>
    <rPh sb="2" eb="4">
      <t>シキュウ</t>
    </rPh>
    <rPh sb="7" eb="9">
      <t>タイショウ</t>
    </rPh>
    <rPh sb="9" eb="11">
      <t>キカン</t>
    </rPh>
    <phoneticPr fontId="5"/>
  </si>
  <si>
    <t>(研究員A)</t>
    <rPh sb="1" eb="4">
      <t>ケンキュウイン</t>
    </rPh>
    <phoneticPr fontId="5"/>
  </si>
  <si>
    <t>従事者：B</t>
    <rPh sb="0" eb="3">
      <t>ジュウジシャ</t>
    </rPh>
    <phoneticPr fontId="5"/>
  </si>
  <si>
    <t>月数</t>
    <rPh sb="0" eb="2">
      <t>ツキスウ</t>
    </rPh>
    <phoneticPr fontId="5"/>
  </si>
  <si>
    <t>月額</t>
    <rPh sb="0" eb="2">
      <t>ゲツガク</t>
    </rPh>
    <phoneticPr fontId="5"/>
  </si>
  <si>
    <t>単位：円</t>
    <rPh sb="0" eb="2">
      <t>タンイ</t>
    </rPh>
    <rPh sb="3" eb="4">
      <t>エン</t>
    </rPh>
    <phoneticPr fontId="5"/>
  </si>
  <si>
    <t>(主任研究員)</t>
    <rPh sb="1" eb="3">
      <t>シュニン</t>
    </rPh>
    <rPh sb="3" eb="6">
      <t>ケンキュウイン</t>
    </rPh>
    <phoneticPr fontId="5"/>
  </si>
  <si>
    <t>人件費実績明細書　（記載例）</t>
    <rPh sb="0" eb="3">
      <t>ジンケンヒ</t>
    </rPh>
    <rPh sb="3" eb="5">
      <t>ジッセキ</t>
    </rPh>
    <rPh sb="5" eb="7">
      <t>メイサイ</t>
    </rPh>
    <rPh sb="7" eb="8">
      <t>ショ</t>
    </rPh>
    <rPh sb="10" eb="12">
      <t>キサイ</t>
    </rPh>
    <rPh sb="12" eb="13">
      <t>レイ</t>
    </rPh>
    <phoneticPr fontId="7"/>
  </si>
  <si>
    <t>※委託研究終了月までの直近１年間の所定労働時間とする。</t>
    <rPh sb="1" eb="3">
      <t>イタク</t>
    </rPh>
    <rPh sb="3" eb="5">
      <t>ケンキュウ</t>
    </rPh>
    <rPh sb="5" eb="7">
      <t>シュウリョウ</t>
    </rPh>
    <rPh sb="7" eb="8">
      <t>ツキ</t>
    </rPh>
    <rPh sb="11" eb="13">
      <t>チョッキン</t>
    </rPh>
    <rPh sb="14" eb="16">
      <t>ネンカン</t>
    </rPh>
    <rPh sb="17" eb="19">
      <t>ショテイ</t>
    </rPh>
    <rPh sb="19" eb="21">
      <t>ロウドウ</t>
    </rPh>
    <rPh sb="21" eb="23">
      <t>ジカン</t>
    </rPh>
    <phoneticPr fontId="7"/>
  </si>
  <si>
    <t>時間／日</t>
    <rPh sb="0" eb="2">
      <t>ジカン</t>
    </rPh>
    <rPh sb="3" eb="4">
      <t>ニチ</t>
    </rPh>
    <phoneticPr fontId="7"/>
  </si>
  <si>
    <t>時間</t>
    <rPh sb="0" eb="2">
      <t>ジカン</t>
    </rPh>
    <phoneticPr fontId="7"/>
  </si>
  <si>
    <t>日</t>
    <rPh sb="0" eb="1">
      <t>ニチ</t>
    </rPh>
    <phoneticPr fontId="7"/>
  </si>
  <si>
    <t>月</t>
    <phoneticPr fontId="7"/>
  </si>
  <si>
    <t>１日当たり
所定労働時間</t>
    <rPh sb="1" eb="2">
      <t>ニチ</t>
    </rPh>
    <rPh sb="2" eb="3">
      <t>ア</t>
    </rPh>
    <rPh sb="6" eb="8">
      <t>ショテイ</t>
    </rPh>
    <rPh sb="8" eb="10">
      <t>ロウドウ</t>
    </rPh>
    <rPh sb="10" eb="12">
      <t>ジカン</t>
    </rPh>
    <phoneticPr fontId="7"/>
  </si>
  <si>
    <t>合計</t>
    <rPh sb="0" eb="2">
      <t>ゴウケイ</t>
    </rPh>
    <phoneticPr fontId="7"/>
  </si>
  <si>
    <t>年月</t>
    <rPh sb="0" eb="1">
      <t>ネン</t>
    </rPh>
    <rPh sb="1" eb="2">
      <t>ツキ</t>
    </rPh>
    <phoneticPr fontId="7"/>
  </si>
  <si>
    <t>年間所定労働時間計算書　（記載例）</t>
    <rPh sb="2" eb="4">
      <t>ショテイ</t>
    </rPh>
    <phoneticPr fontId="7"/>
  </si>
  <si>
    <t>Ｂ</t>
    <phoneticPr fontId="7"/>
  </si>
  <si>
    <t>Ａ</t>
    <phoneticPr fontId="7"/>
  </si>
  <si>
    <t>（①×②）</t>
    <phoneticPr fontId="7"/>
  </si>
  <si>
    <t>（円）</t>
    <rPh sb="1" eb="2">
      <t>エン</t>
    </rPh>
    <phoneticPr fontId="7"/>
  </si>
  <si>
    <t>①時間単価</t>
    <phoneticPr fontId="7"/>
  </si>
  <si>
    <t>従事者</t>
    <phoneticPr fontId="7"/>
  </si>
  <si>
    <t>③消費税対象額</t>
    <rPh sb="1" eb="4">
      <t>ショウヒゼイ</t>
    </rPh>
    <rPh sb="4" eb="6">
      <t>タイショウ</t>
    </rPh>
    <rPh sb="6" eb="7">
      <t>ガク</t>
    </rPh>
    <phoneticPr fontId="7"/>
  </si>
  <si>
    <t>②従事時間数(H)</t>
    <rPh sb="1" eb="3">
      <t>ジュウジ</t>
    </rPh>
    <rPh sb="3" eb="6">
      <t>ジカンスウ</t>
    </rPh>
    <phoneticPr fontId="7"/>
  </si>
  <si>
    <t>（２）消費税対象額</t>
    <rPh sb="3" eb="6">
      <t>ショウヒゼイ</t>
    </rPh>
    <rPh sb="6" eb="8">
      <t>タイショウ</t>
    </rPh>
    <rPh sb="8" eb="9">
      <t>ガク</t>
    </rPh>
    <phoneticPr fontId="7"/>
  </si>
  <si>
    <t>3月</t>
  </si>
  <si>
    <t>2月</t>
  </si>
  <si>
    <t>1月</t>
  </si>
  <si>
    <t>12月</t>
  </si>
  <si>
    <t>11月</t>
  </si>
  <si>
    <t>10月</t>
  </si>
  <si>
    <t>9月</t>
  </si>
  <si>
    <t>8月</t>
  </si>
  <si>
    <t>7月</t>
  </si>
  <si>
    <t>6月</t>
  </si>
  <si>
    <t>5月</t>
  </si>
  <si>
    <t>4月</t>
    <rPh sb="1" eb="2">
      <t>ガツ</t>
    </rPh>
    <phoneticPr fontId="7"/>
  </si>
  <si>
    <t>人件費</t>
    <rPh sb="0" eb="2">
      <t>ジンケン</t>
    </rPh>
    <rPh sb="2" eb="3">
      <t>ヒ</t>
    </rPh>
    <phoneticPr fontId="7"/>
  </si>
  <si>
    <t>時間単価</t>
    <rPh sb="0" eb="2">
      <t>ジカン</t>
    </rPh>
    <rPh sb="2" eb="4">
      <t>タンカ</t>
    </rPh>
    <phoneticPr fontId="7"/>
  </si>
  <si>
    <t>従事者</t>
    <rPh sb="0" eb="3">
      <t>ジュウジシャ</t>
    </rPh>
    <phoneticPr fontId="7"/>
  </si>
  <si>
    <t>従事時間数（Ｈ）</t>
    <rPh sb="0" eb="2">
      <t>ジュウジ</t>
    </rPh>
    <rPh sb="2" eb="5">
      <t>ジカンスウ</t>
    </rPh>
    <phoneticPr fontId="7"/>
  </si>
  <si>
    <t>（１）人件費積算額</t>
    <rPh sb="3" eb="5">
      <t>ジンケン</t>
    </rPh>
    <rPh sb="5" eb="6">
      <t>ヒ</t>
    </rPh>
    <rPh sb="6" eb="8">
      <t>セキサン</t>
    </rPh>
    <rPh sb="8" eb="9">
      <t>ガク</t>
    </rPh>
    <phoneticPr fontId="7"/>
  </si>
  <si>
    <t>人件費精算表</t>
    <rPh sb="0" eb="2">
      <t>ジンケン</t>
    </rPh>
    <rPh sb="2" eb="3">
      <t>ヒ</t>
    </rPh>
    <rPh sb="3" eb="5">
      <t>セイサン</t>
    </rPh>
    <rPh sb="5" eb="6">
      <t>ヒョウ</t>
    </rPh>
    <phoneticPr fontId="7"/>
  </si>
  <si>
    <t>従事者A</t>
    <rPh sb="0" eb="3">
      <t>ジュウジシャ</t>
    </rPh>
    <phoneticPr fontId="7"/>
  </si>
  <si>
    <t>従事者B</t>
    <rPh sb="0" eb="3">
      <t>ジュウジシャ</t>
    </rPh>
    <phoneticPr fontId="7"/>
  </si>
  <si>
    <t>④年間理論総労働時間（ｈ）</t>
    <rPh sb="1" eb="3">
      <t>ネンカン</t>
    </rPh>
    <rPh sb="3" eb="5">
      <t>リロン</t>
    </rPh>
    <rPh sb="5" eb="6">
      <t>ソウ</t>
    </rPh>
    <rPh sb="6" eb="8">
      <t>ロウドウ</t>
    </rPh>
    <rPh sb="8" eb="10">
      <t>ジカン</t>
    </rPh>
    <phoneticPr fontId="5"/>
  </si>
  <si>
    <t>⑦年間理論総労働時間（ｈ）</t>
    <rPh sb="1" eb="3">
      <t>ネンカン</t>
    </rPh>
    <rPh sb="3" eb="5">
      <t>リロン</t>
    </rPh>
    <rPh sb="5" eb="6">
      <t>ソウ</t>
    </rPh>
    <rPh sb="6" eb="8">
      <t>ロウドウ</t>
    </rPh>
    <rPh sb="8" eb="10">
      <t>ジカン</t>
    </rPh>
    <phoneticPr fontId="5"/>
  </si>
  <si>
    <t>⑧消費税相当額を算出するにあたっての時間単価（円）
（⑥／⑦）</t>
    <rPh sb="1" eb="4">
      <t>ショウヒゼイ</t>
    </rPh>
    <rPh sb="4" eb="6">
      <t>ソウトウ</t>
    </rPh>
    <rPh sb="6" eb="7">
      <t>ガク</t>
    </rPh>
    <rPh sb="8" eb="10">
      <t>サンシュツ</t>
    </rPh>
    <rPh sb="18" eb="20">
      <t>ジカン</t>
    </rPh>
    <rPh sb="20" eb="22">
      <t>タンカ</t>
    </rPh>
    <rPh sb="23" eb="24">
      <t>エン</t>
    </rPh>
    <phoneticPr fontId="5"/>
  </si>
  <si>
    <t>（消費税対象額）</t>
    <rPh sb="1" eb="4">
      <t>ショウヒゼイ</t>
    </rPh>
    <rPh sb="4" eb="7">
      <t>タイショウガク</t>
    </rPh>
    <phoneticPr fontId="5"/>
  </si>
  <si>
    <t>⑥合計（円）
（イ＋ウ－ア）</t>
    <rPh sb="1" eb="3">
      <t>ゴウケイ</t>
    </rPh>
    <rPh sb="4" eb="5">
      <t>エン</t>
    </rPh>
    <phoneticPr fontId="5"/>
  </si>
  <si>
    <t>料率(例）</t>
    <rPh sb="0" eb="2">
      <t>リョウリツ</t>
    </rPh>
    <rPh sb="3" eb="4">
      <t>レイ</t>
    </rPh>
    <phoneticPr fontId="7"/>
  </si>
  <si>
    <t>令和６年度</t>
    <rPh sb="0" eb="2">
      <t>レイワ</t>
    </rPh>
    <rPh sb="3" eb="5">
      <t>ネンド</t>
    </rPh>
    <phoneticPr fontId="7"/>
  </si>
  <si>
    <t>料率</t>
    <rPh sb="0" eb="2">
      <t>リョウリツ</t>
    </rPh>
    <phoneticPr fontId="7"/>
  </si>
  <si>
    <t>子ども子育て拠出金</t>
    <rPh sb="0" eb="1">
      <t>コ</t>
    </rPh>
    <rPh sb="3" eb="5">
      <t>コソダ</t>
    </rPh>
    <rPh sb="6" eb="9">
      <t>キョシュツキン</t>
    </rPh>
    <phoneticPr fontId="5"/>
  </si>
  <si>
    <t>支払日</t>
    <rPh sb="0" eb="2">
      <t>シハラ</t>
    </rPh>
    <rPh sb="2" eb="3">
      <t>ビ</t>
    </rPh>
    <phoneticPr fontId="3"/>
  </si>
  <si>
    <t>⑤時間単価
（③／④）</t>
    <rPh sb="1" eb="3">
      <t>ジカン</t>
    </rPh>
    <rPh sb="3" eb="5">
      <t>タンカ</t>
    </rPh>
    <phoneticPr fontId="5"/>
  </si>
  <si>
    <t>⑧消費税相当額を算出するにあたっての時間単価
（⑥／⑦）</t>
    <rPh sb="1" eb="4">
      <t>ショウヒゼイ</t>
    </rPh>
    <rPh sb="4" eb="6">
      <t>ソウトウ</t>
    </rPh>
    <rPh sb="6" eb="7">
      <t>ガク</t>
    </rPh>
    <rPh sb="8" eb="10">
      <t>サンシュツ</t>
    </rPh>
    <rPh sb="18" eb="20">
      <t>ジカン</t>
    </rPh>
    <rPh sb="20" eb="22">
      <t>タンカ</t>
    </rPh>
    <phoneticPr fontId="5"/>
  </si>
  <si>
    <t>一般
拠出金</t>
    <rPh sb="0" eb="2">
      <t>イッパン</t>
    </rPh>
    <rPh sb="3" eb="6">
      <t>キョシュツキン</t>
    </rPh>
    <phoneticPr fontId="5"/>
  </si>
  <si>
    <t>雇用
保険</t>
    <rPh sb="0" eb="2">
      <t>コヨウ</t>
    </rPh>
    <rPh sb="3" eb="5">
      <t>ホケン</t>
    </rPh>
    <phoneticPr fontId="5"/>
  </si>
  <si>
    <t>労災
保険</t>
    <rPh sb="0" eb="2">
      <t>ロウサイ</t>
    </rPh>
    <rPh sb="3" eb="5">
      <t>ホケン</t>
    </rPh>
    <phoneticPr fontId="5"/>
  </si>
  <si>
    <t>従事者：A</t>
    <rPh sb="0" eb="3">
      <t>ジュウジシャ</t>
    </rPh>
    <phoneticPr fontId="5"/>
  </si>
  <si>
    <t>支払がない月は当該行を非表示にしてください</t>
    <rPh sb="0" eb="2">
      <t>シハラ</t>
    </rPh>
    <rPh sb="5" eb="6">
      <t>ツキ</t>
    </rPh>
    <rPh sb="7" eb="9">
      <t>トウガイ</t>
    </rPh>
    <rPh sb="9" eb="10">
      <t>ギョウ</t>
    </rPh>
    <rPh sb="11" eb="14">
      <t>ヒヒョウジ</t>
    </rPh>
    <phoneticPr fontId="7"/>
  </si>
  <si>
    <t>令和７年度</t>
    <rPh sb="0" eb="2">
      <t>レイワ</t>
    </rPh>
    <rPh sb="3" eb="5">
      <t>ネンド</t>
    </rPh>
    <rPh sb="4" eb="5">
      <t>ド</t>
    </rPh>
    <phoneticPr fontId="7"/>
  </si>
  <si>
    <t>令和７年度</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</si>
</sst>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2"/>
      <name val="Osaka"/>
      <family val="3"/>
      <charset val="128"/>
    </font>
    <font>
      <sz val="11"/>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ゴシック"/>
      <family val="3"/>
      <charset val="128"/>
    </font>
    <font>
      <sz val="6"/>
      <name val="ＭＳ Ｐゴシック"/>
      <family val="3"/>
      <charset val="128"/>
    </font>
    <font>
      <sz val="12"/>
      <name val="Osaka"/>
      <family val="3"/>
      <charset val="128"/>
    </font>
    <font>
      <sz val="6"/>
      <name val="Osaka"/>
      <family val="3"/>
      <charset val="128"/>
    </font>
    <font>
      <sz val="10"/>
      <color theme="1"/>
      <name val="ＭＳ ゴシック"/>
      <family val="3"/>
      <charset val="128"/>
    </font>
    <font>
      <sz val="12"/>
      <color theme="1"/>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Osaka"/>
      <family val="3"/>
      <charset val="128"/>
    </font>
    <font>
      <sz val="10"/>
      <name val="ＭＳ Ｐゴシック"/>
      <family val="3"/>
      <charset val="128"/>
    </font>
    <font>
      <sz val="10"/>
      <color rgb="FF00B050"/>
      <name val="ＭＳ ゴシック"/>
      <family val="3"/>
      <charset val="128"/>
    </font>
    <font>
      <sz val="10"/>
      <color rgb="FF0000FF"/>
      <name val="ＭＳ ゴシック"/>
      <family val="3"/>
      <charset val="128"/>
    </font>
    <font>
      <sz val="11"/>
      <color rgb="FF0000FF"/>
      <name val="ＭＳ ゴシック"/>
      <family val="3"/>
      <charset val="128"/>
    </font>
    <font>
      <sz val="9"/>
      <color theme="1"/>
      <name val="ＭＳ ゴシック"/>
      <family val="3"/>
      <charset val="128"/>
    </font>
  </fonts>
  <fills count="2">
    <fill>
      <patternFill patternType="none"/>
    </fill>
    <fill>
      <patternFill patternType="gray125"/>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style="double">
        <color indexed="64"/>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double">
        <color indexed="64"/>
      </top>
      <bottom style="medium">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bottom style="double">
        <color indexed="64"/>
      </bottom>
      <diagonal style="thin">
        <color indexed="64"/>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s>
  <cellStyleXfs count="3">
    <xf numFmtId="0" fontId="0" fillId="0" borderId="0"/>
    <xf numFmtId="38" fontId="6" fillId="0" borderId="0" applyFont="0" applyFill="0" applyBorder="0" applyAlignment="0" applyProtection="0"/>
    <xf numFmtId="0" fontId="1" fillId="0" borderId="0"/>
  </cellStyleXfs>
  <cellXfs count="191">
    <xf numFmtId="0" fontId="0" fillId="0" borderId="0" xfId="0"/>
    <xf numFmtId="0" fontId="2" fillId="0" borderId="0" xfId="2"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vertical="center"/>
    </xf>
    <xf numFmtId="38" fontId="11" fillId="0" borderId="23" xfId="1" applyFont="1" applyBorder="1" applyAlignment="1">
      <alignment vertical="center"/>
    </xf>
    <xf numFmtId="0" fontId="11" fillId="0" borderId="23" xfId="0" applyFont="1" applyBorder="1" applyAlignment="1">
      <alignment vertical="center"/>
    </xf>
    <xf numFmtId="0" fontId="10" fillId="0" borderId="45" xfId="0" applyFont="1" applyBorder="1" applyAlignment="1">
      <alignment vertical="center" shrinkToFit="1"/>
    </xf>
    <xf numFmtId="0" fontId="11" fillId="0" borderId="45" xfId="0" applyFont="1" applyBorder="1" applyAlignment="1">
      <alignment horizontal="center" vertical="center"/>
    </xf>
    <xf numFmtId="0" fontId="11" fillId="0" borderId="45" xfId="0" applyFont="1" applyBorder="1" applyAlignment="1">
      <alignment horizontal="right" vertical="center"/>
    </xf>
    <xf numFmtId="0" fontId="10" fillId="0" borderId="22" xfId="0" applyFont="1" applyBorder="1" applyAlignment="1">
      <alignment horizontal="center" vertical="center"/>
    </xf>
    <xf numFmtId="0" fontId="11" fillId="0" borderId="26" xfId="0" applyFont="1" applyBorder="1" applyAlignment="1">
      <alignment horizontal="center" vertical="center" shrinkToFit="1"/>
    </xf>
    <xf numFmtId="0" fontId="10" fillId="0" borderId="46" xfId="0" applyFont="1" applyBorder="1" applyAlignment="1">
      <alignment horizontal="left" vertical="center"/>
    </xf>
    <xf numFmtId="0" fontId="10" fillId="0" borderId="47" xfId="0" applyFont="1" applyBorder="1" applyAlignment="1">
      <alignment horizontal="right" vertical="center"/>
    </xf>
    <xf numFmtId="0" fontId="10" fillId="0" borderId="48" xfId="0" applyFont="1" applyBorder="1" applyAlignment="1">
      <alignment horizontal="center" vertical="center"/>
    </xf>
    <xf numFmtId="0" fontId="12" fillId="0" borderId="26" xfId="0" applyFont="1" applyBorder="1" applyAlignment="1">
      <alignment horizontal="center" vertical="center" wrapText="1" shrinkToFit="1"/>
    </xf>
    <xf numFmtId="0" fontId="10" fillId="0" borderId="46" xfId="0" applyFont="1" applyBorder="1" applyAlignment="1">
      <alignment horizontal="center" vertical="center"/>
    </xf>
    <xf numFmtId="0" fontId="10" fillId="0" borderId="49" xfId="0" applyFont="1" applyBorder="1" applyAlignment="1">
      <alignment horizontal="center" vertical="center"/>
    </xf>
    <xf numFmtId="0" fontId="11" fillId="0" borderId="24" xfId="0" applyFont="1" applyBorder="1" applyAlignment="1">
      <alignment vertical="center"/>
    </xf>
    <xf numFmtId="0" fontId="13" fillId="0" borderId="0" xfId="0" applyFont="1" applyAlignment="1">
      <alignment vertical="center"/>
    </xf>
    <xf numFmtId="0" fontId="13" fillId="0" borderId="0" xfId="0" applyFont="1" applyAlignment="1">
      <alignment horizontal="right" vertical="center"/>
    </xf>
    <xf numFmtId="176" fontId="10" fillId="0" borderId="55" xfId="0" applyNumberFormat="1" applyFont="1" applyBorder="1" applyAlignment="1">
      <alignment horizontal="right" vertical="center"/>
    </xf>
    <xf numFmtId="0" fontId="13" fillId="0" borderId="45" xfId="0" applyFont="1" applyBorder="1" applyAlignment="1">
      <alignment horizontal="center" vertical="center"/>
    </xf>
    <xf numFmtId="176" fontId="0" fillId="0" borderId="45" xfId="0" applyNumberFormat="1" applyBorder="1" applyAlignment="1">
      <alignment horizontal="right" vertical="center"/>
    </xf>
    <xf numFmtId="176" fontId="13" fillId="0" borderId="45" xfId="0" applyNumberFormat="1" applyFont="1" applyBorder="1" applyAlignment="1">
      <alignment horizontal="center" vertical="center"/>
    </xf>
    <xf numFmtId="176" fontId="10" fillId="0" borderId="45" xfId="0" applyNumberFormat="1" applyFont="1" applyBorder="1" applyAlignment="1">
      <alignment horizontal="right" vertical="center"/>
    </xf>
    <xf numFmtId="0" fontId="13" fillId="0" borderId="23" xfId="0" applyFont="1" applyBorder="1" applyAlignment="1">
      <alignment horizontal="right" vertical="center"/>
    </xf>
    <xf numFmtId="0" fontId="13" fillId="0" borderId="26" xfId="0" applyFont="1" applyBorder="1" applyAlignment="1">
      <alignment horizontal="center" vertical="center"/>
    </xf>
    <xf numFmtId="0" fontId="13" fillId="0" borderId="58"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right" vertical="center"/>
    </xf>
    <xf numFmtId="0" fontId="13" fillId="0" borderId="4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38" fontId="10" fillId="0" borderId="45" xfId="1" applyFont="1" applyBorder="1" applyAlignment="1">
      <alignment vertical="center"/>
    </xf>
    <xf numFmtId="0" fontId="10" fillId="0" borderId="55" xfId="0" applyFont="1" applyBorder="1" applyAlignment="1">
      <alignment vertical="center"/>
    </xf>
    <xf numFmtId="0" fontId="10" fillId="0" borderId="55" xfId="0" applyFont="1" applyBorder="1" applyAlignment="1">
      <alignment horizontal="right" vertical="center"/>
    </xf>
    <xf numFmtId="176" fontId="11" fillId="0" borderId="55" xfId="0" applyNumberFormat="1" applyFont="1" applyBorder="1" applyAlignment="1">
      <alignment horizontal="right" vertical="center"/>
    </xf>
    <xf numFmtId="0" fontId="10" fillId="0" borderId="45" xfId="0" applyFont="1" applyBorder="1" applyAlignment="1">
      <alignment vertical="center"/>
    </xf>
    <xf numFmtId="0" fontId="10" fillId="0" borderId="45" xfId="0" applyFont="1" applyBorder="1" applyAlignment="1">
      <alignment horizontal="right" vertical="center"/>
    </xf>
    <xf numFmtId="0" fontId="13" fillId="0" borderId="56" xfId="0" applyFont="1" applyBorder="1" applyAlignment="1">
      <alignment horizontal="right" vertical="center"/>
    </xf>
    <xf numFmtId="0" fontId="13" fillId="0" borderId="56" xfId="0" applyFont="1" applyBorder="1" applyAlignment="1">
      <alignment horizontal="center" vertical="center"/>
    </xf>
    <xf numFmtId="0" fontId="13" fillId="0" borderId="46" xfId="0" applyFont="1" applyBorder="1" applyAlignment="1">
      <alignment vertical="center"/>
    </xf>
    <xf numFmtId="0" fontId="13" fillId="0" borderId="47" xfId="0" applyFont="1" applyBorder="1" applyAlignment="1">
      <alignment horizontal="right" vertical="center"/>
    </xf>
    <xf numFmtId="0" fontId="10" fillId="0" borderId="0" xfId="0" applyFont="1" applyAlignment="1">
      <alignment horizontal="right" vertical="center"/>
    </xf>
    <xf numFmtId="0" fontId="15" fillId="0" borderId="0" xfId="0" applyFont="1" applyAlignment="1">
      <alignment horizontal="right" vertical="center"/>
    </xf>
    <xf numFmtId="0" fontId="15" fillId="0" borderId="0" xfId="2" applyFont="1" applyAlignment="1">
      <alignment vertical="center"/>
    </xf>
    <xf numFmtId="0" fontId="4" fillId="0" borderId="0" xfId="2" applyFont="1" applyAlignment="1">
      <alignment horizontal="left" vertical="center" shrinkToFit="1"/>
    </xf>
    <xf numFmtId="0" fontId="9" fillId="0" borderId="0" xfId="0" applyFont="1" applyAlignment="1">
      <alignment horizontal="center" vertical="center"/>
    </xf>
    <xf numFmtId="57" fontId="11" fillId="0" borderId="51" xfId="0" applyNumberFormat="1" applyFont="1" applyBorder="1" applyAlignment="1">
      <alignment horizontal="center" vertical="center"/>
    </xf>
    <xf numFmtId="57" fontId="11" fillId="0" borderId="19" xfId="0" applyNumberFormat="1" applyFont="1" applyBorder="1" applyAlignment="1">
      <alignment horizontal="center" vertical="center"/>
    </xf>
    <xf numFmtId="0" fontId="8" fillId="0" borderId="0" xfId="2" applyFont="1" applyAlignment="1">
      <alignment vertical="center"/>
    </xf>
    <xf numFmtId="49" fontId="8" fillId="0" borderId="0" xfId="2" applyNumberFormat="1" applyFont="1" applyAlignment="1">
      <alignment vertical="center"/>
    </xf>
    <xf numFmtId="0" fontId="4" fillId="0" borderId="0" xfId="2" applyFont="1" applyAlignment="1">
      <alignment vertical="center"/>
    </xf>
    <xf numFmtId="0" fontId="16" fillId="0" borderId="0" xfId="2" applyFont="1" applyAlignment="1">
      <alignment vertical="center"/>
    </xf>
    <xf numFmtId="0" fontId="17" fillId="0" borderId="0" xfId="2" applyFont="1" applyAlignment="1">
      <alignment horizontal="center" vertical="center"/>
    </xf>
    <xf numFmtId="0" fontId="18" fillId="0" borderId="0" xfId="2" applyFont="1" applyAlignment="1">
      <alignment horizontal="center" vertical="center"/>
    </xf>
    <xf numFmtId="0" fontId="8" fillId="0" borderId="0" xfId="2" applyFont="1" applyAlignment="1">
      <alignment horizontal="center" vertical="center"/>
    </xf>
    <xf numFmtId="0" fontId="8" fillId="0" borderId="40" xfId="2" applyFont="1" applyBorder="1" applyAlignment="1">
      <alignment horizontal="center" vertical="center" shrinkToFit="1"/>
    </xf>
    <xf numFmtId="0" fontId="8" fillId="0" borderId="39" xfId="2" applyFont="1" applyBorder="1" applyAlignment="1">
      <alignment horizontal="center" vertical="center" shrinkToFit="1"/>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8" fillId="0" borderId="9" xfId="2" applyFont="1" applyBorder="1" applyAlignment="1">
      <alignment horizontal="center" vertical="center" shrinkToFit="1"/>
    </xf>
    <xf numFmtId="0" fontId="8" fillId="0" borderId="6" xfId="2" applyFont="1" applyBorder="1" applyAlignment="1">
      <alignment horizontal="center" vertical="center" shrinkToFit="1"/>
    </xf>
    <xf numFmtId="0" fontId="8" fillId="0" borderId="5" xfId="2" applyFont="1" applyBorder="1" applyAlignment="1">
      <alignment horizontal="center" vertical="center" wrapText="1" shrinkToFit="1"/>
    </xf>
    <xf numFmtId="0" fontId="8" fillId="0" borderId="4" xfId="2" applyFont="1" applyBorder="1" applyAlignment="1">
      <alignment horizontal="center" vertical="center" shrinkToFit="1"/>
    </xf>
    <xf numFmtId="0" fontId="8" fillId="0" borderId="42" xfId="2" applyFont="1" applyBorder="1" applyAlignment="1">
      <alignment horizontal="center" vertical="center" wrapText="1" shrinkToFit="1"/>
    </xf>
    <xf numFmtId="0" fontId="8" fillId="0" borderId="34" xfId="2" applyFont="1" applyBorder="1" applyAlignment="1">
      <alignment horizontal="center" vertical="center" shrinkToFit="1"/>
    </xf>
    <xf numFmtId="0" fontId="8" fillId="0" borderId="5" xfId="2" applyFont="1" applyBorder="1" applyAlignment="1">
      <alignment horizontal="center" vertical="center" shrinkToFit="1"/>
    </xf>
    <xf numFmtId="0" fontId="8" fillId="0" borderId="33" xfId="2" applyFont="1" applyBorder="1" applyAlignment="1">
      <alignment horizontal="center" vertical="center" shrinkToFit="1"/>
    </xf>
    <xf numFmtId="0" fontId="8" fillId="0" borderId="6" xfId="2" applyFont="1" applyBorder="1" applyAlignment="1">
      <alignment horizontal="center" vertical="center" wrapText="1" shrinkToFit="1"/>
    </xf>
    <xf numFmtId="0" fontId="8" fillId="0" borderId="30" xfId="2" applyFont="1" applyBorder="1" applyAlignment="1">
      <alignment horizontal="center" vertical="center" shrinkToFit="1"/>
    </xf>
    <xf numFmtId="38" fontId="9" fillId="0" borderId="23" xfId="1" applyFont="1" applyFill="1" applyBorder="1" applyAlignment="1">
      <alignment horizontal="center" vertical="center" shrinkToFit="1"/>
    </xf>
    <xf numFmtId="38" fontId="9" fillId="0" borderId="22" xfId="1" applyFont="1" applyFill="1" applyBorder="1" applyAlignment="1">
      <alignment vertical="center" shrinkToFit="1"/>
    </xf>
    <xf numFmtId="38" fontId="9" fillId="0" borderId="23" xfId="1" applyFont="1" applyFill="1" applyBorder="1" applyAlignment="1">
      <alignment vertical="center" shrinkToFit="1"/>
    </xf>
    <xf numFmtId="38" fontId="9" fillId="0" borderId="26" xfId="1" applyFont="1" applyFill="1" applyBorder="1" applyAlignment="1">
      <alignment vertical="center" shrinkToFit="1"/>
    </xf>
    <xf numFmtId="38" fontId="9" fillId="0" borderId="21" xfId="1" applyFont="1" applyFill="1" applyBorder="1" applyAlignment="1">
      <alignment vertical="center" shrinkToFit="1"/>
    </xf>
    <xf numFmtId="38" fontId="9" fillId="0" borderId="24" xfId="1" applyFont="1" applyFill="1" applyBorder="1" applyAlignment="1">
      <alignment vertical="center" shrinkToFit="1"/>
    </xf>
    <xf numFmtId="38" fontId="9" fillId="0" borderId="32" xfId="1" applyFont="1" applyFill="1" applyBorder="1" applyAlignment="1">
      <alignment vertical="center" shrinkToFit="1"/>
    </xf>
    <xf numFmtId="38" fontId="9" fillId="0" borderId="25" xfId="1" applyFont="1" applyFill="1" applyBorder="1" applyAlignment="1">
      <alignment vertical="center" shrinkToFit="1"/>
    </xf>
    <xf numFmtId="0" fontId="9" fillId="0" borderId="23" xfId="2" applyFont="1" applyBorder="1" applyAlignment="1">
      <alignment horizontal="center" vertical="center" shrinkToFit="1"/>
    </xf>
    <xf numFmtId="38" fontId="9" fillId="0" borderId="29" xfId="1" applyFont="1" applyFill="1" applyBorder="1" applyAlignment="1">
      <alignment vertical="center" shrinkToFit="1"/>
    </xf>
    <xf numFmtId="0" fontId="8" fillId="0" borderId="28" xfId="2" applyFont="1" applyBorder="1" applyAlignment="1">
      <alignment horizontal="center" vertical="center" shrinkToFit="1"/>
    </xf>
    <xf numFmtId="0" fontId="8" fillId="0" borderId="19" xfId="2" applyFont="1" applyBorder="1" applyAlignment="1">
      <alignment horizontal="center" vertical="center" shrinkToFit="1"/>
    </xf>
    <xf numFmtId="0" fontId="9" fillId="0" borderId="18" xfId="2" applyFont="1" applyBorder="1" applyAlignment="1">
      <alignment horizontal="center" vertical="center" shrinkToFit="1"/>
    </xf>
    <xf numFmtId="38" fontId="9" fillId="0" borderId="14" xfId="1" applyFont="1" applyFill="1" applyBorder="1" applyAlignment="1">
      <alignment vertical="center" shrinkToFit="1"/>
    </xf>
    <xf numFmtId="38" fontId="9" fillId="0" borderId="17" xfId="1" applyFont="1" applyFill="1" applyBorder="1" applyAlignment="1">
      <alignment vertical="center" shrinkToFit="1"/>
    </xf>
    <xf numFmtId="38" fontId="9" fillId="0" borderId="12" xfId="1" applyFont="1" applyFill="1" applyBorder="1" applyAlignment="1">
      <alignment vertical="center" shrinkToFit="1"/>
    </xf>
    <xf numFmtId="38" fontId="9" fillId="0" borderId="43" xfId="1" applyFont="1" applyFill="1" applyBorder="1" applyAlignment="1">
      <alignment vertical="center" shrinkToFit="1"/>
    </xf>
    <xf numFmtId="38" fontId="9" fillId="0" borderId="13" xfId="1" applyFont="1" applyFill="1" applyBorder="1" applyAlignment="1">
      <alignment vertical="center" shrinkToFit="1"/>
    </xf>
    <xf numFmtId="38" fontId="9" fillId="0" borderId="15" xfId="1" applyFont="1" applyFill="1" applyBorder="1" applyAlignment="1">
      <alignment vertical="center" shrinkToFit="1"/>
    </xf>
    <xf numFmtId="0" fontId="8" fillId="0" borderId="3" xfId="2" applyFont="1" applyBorder="1" applyAlignment="1">
      <alignment horizontal="center" vertical="center" shrinkToFit="1"/>
    </xf>
    <xf numFmtId="0" fontId="8" fillId="0" borderId="10"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6" xfId="2" applyFont="1" applyBorder="1" applyAlignment="1">
      <alignment horizontal="center" vertical="center" shrinkToFit="1"/>
    </xf>
    <xf numFmtId="38" fontId="9" fillId="0" borderId="9" xfId="1" applyFont="1" applyFill="1" applyBorder="1" applyAlignment="1">
      <alignment vertical="center" shrinkToFit="1"/>
    </xf>
    <xf numFmtId="38" fontId="9" fillId="0" borderId="6" xfId="1" applyFont="1" applyFill="1" applyBorder="1" applyAlignment="1">
      <alignment vertical="center" shrinkToFit="1"/>
    </xf>
    <xf numFmtId="38" fontId="9" fillId="0" borderId="4" xfId="1" applyFont="1" applyFill="1" applyBorder="1" applyAlignment="1">
      <alignment vertical="center" shrinkToFit="1"/>
    </xf>
    <xf numFmtId="38" fontId="9" fillId="0" borderId="42" xfId="1" applyFont="1" applyFill="1" applyBorder="1" applyAlignment="1">
      <alignment vertical="center" shrinkToFit="1"/>
    </xf>
    <xf numFmtId="38" fontId="9" fillId="0" borderId="5" xfId="1" applyFont="1" applyFill="1" applyBorder="1" applyAlignment="1">
      <alignment vertical="center" shrinkToFit="1"/>
    </xf>
    <xf numFmtId="38" fontId="9" fillId="0" borderId="41" xfId="1" applyFont="1" applyFill="1" applyBorder="1" applyAlignment="1">
      <alignment vertical="center" shrinkToFit="1"/>
    </xf>
    <xf numFmtId="38" fontId="9" fillId="0" borderId="3" xfId="1" applyFont="1" applyFill="1" applyBorder="1" applyAlignment="1">
      <alignment vertical="center" shrinkToFit="1"/>
    </xf>
    <xf numFmtId="38" fontId="10" fillId="0" borderId="3" xfId="1" applyFont="1" applyBorder="1" applyAlignment="1">
      <alignment vertical="center"/>
    </xf>
    <xf numFmtId="0" fontId="13" fillId="0" borderId="0" xfId="2" applyFont="1" applyAlignment="1">
      <alignment vertical="center"/>
    </xf>
    <xf numFmtId="38" fontId="10" fillId="0" borderId="2" xfId="2" applyNumberFormat="1" applyFont="1" applyBorder="1" applyAlignment="1">
      <alignment vertical="center"/>
    </xf>
    <xf numFmtId="38" fontId="10" fillId="0" borderId="1" xfId="1" applyFont="1" applyFill="1" applyBorder="1" applyAlignment="1">
      <alignment vertical="center"/>
    </xf>
    <xf numFmtId="38" fontId="10" fillId="0" borderId="66" xfId="1" applyFont="1" applyFill="1" applyBorder="1" applyAlignment="1">
      <alignment vertical="center"/>
    </xf>
    <xf numFmtId="38" fontId="10" fillId="0" borderId="0" xfId="2" applyNumberFormat="1" applyFont="1" applyAlignment="1">
      <alignment vertical="center"/>
    </xf>
    <xf numFmtId="38" fontId="10" fillId="0" borderId="0" xfId="1" applyFont="1" applyFill="1" applyBorder="1" applyAlignment="1">
      <alignment vertical="center"/>
    </xf>
    <xf numFmtId="0" fontId="18" fillId="0" borderId="0" xfId="2" applyFont="1" applyAlignment="1">
      <alignment horizontal="right" vertical="center"/>
    </xf>
    <xf numFmtId="0" fontId="8" fillId="0" borderId="8" xfId="2" applyFont="1" applyBorder="1" applyAlignment="1">
      <alignment horizontal="center" vertical="center" wrapText="1" shrinkToFit="1"/>
    </xf>
    <xf numFmtId="0" fontId="9" fillId="0" borderId="45" xfId="2" applyFont="1" applyBorder="1" applyAlignment="1">
      <alignment horizontal="center" vertical="center" shrinkToFit="1"/>
    </xf>
    <xf numFmtId="38" fontId="9" fillId="0" borderId="45" xfId="1" applyFont="1" applyFill="1" applyBorder="1" applyAlignment="1">
      <alignment vertical="center" shrinkToFit="1"/>
    </xf>
    <xf numFmtId="38" fontId="9" fillId="0" borderId="18" xfId="1" applyFont="1" applyFill="1" applyBorder="1" applyAlignment="1">
      <alignment vertical="center" shrinkToFit="1"/>
    </xf>
    <xf numFmtId="38" fontId="9" fillId="0" borderId="16" xfId="1" applyFont="1" applyFill="1" applyBorder="1" applyAlignment="1">
      <alignment vertical="center" shrinkToFit="1"/>
    </xf>
    <xf numFmtId="38" fontId="9" fillId="0" borderId="8" xfId="1" applyFont="1" applyFill="1" applyBorder="1" applyAlignment="1">
      <alignment vertical="center" shrinkToFit="1"/>
    </xf>
    <xf numFmtId="38" fontId="9" fillId="0" borderId="7" xfId="1" applyFont="1" applyFill="1" applyBorder="1" applyAlignment="1">
      <alignment vertical="center" shrinkToFit="1"/>
    </xf>
    <xf numFmtId="0" fontId="19" fillId="0" borderId="6" xfId="2" applyFont="1" applyBorder="1" applyAlignment="1">
      <alignment horizontal="center" vertical="center" wrapText="1" shrinkToFit="1"/>
    </xf>
    <xf numFmtId="0" fontId="4" fillId="0" borderId="0" xfId="2" applyFont="1" applyAlignment="1">
      <alignment vertical="center" shrinkToFit="1"/>
    </xf>
    <xf numFmtId="38" fontId="9" fillId="0" borderId="27" xfId="1" applyFont="1" applyFill="1" applyBorder="1" applyAlignment="1">
      <alignment horizontal="right" vertical="center" shrinkToFit="1"/>
    </xf>
    <xf numFmtId="0" fontId="9" fillId="0" borderId="27" xfId="2" applyFont="1" applyBorder="1" applyAlignment="1">
      <alignment horizontal="right" vertical="center" shrinkToFit="1"/>
    </xf>
    <xf numFmtId="38" fontId="9" fillId="0" borderId="69" xfId="1" applyFont="1" applyFill="1" applyBorder="1" applyAlignment="1">
      <alignment horizontal="right" vertical="center" shrinkToFit="1"/>
    </xf>
    <xf numFmtId="38" fontId="9" fillId="0" borderId="70" xfId="1" applyFont="1" applyFill="1" applyBorder="1" applyAlignment="1">
      <alignment horizontal="right" vertical="center" shrinkToFit="1"/>
    </xf>
    <xf numFmtId="38" fontId="9" fillId="0" borderId="71" xfId="1" applyFont="1" applyFill="1" applyBorder="1" applyAlignment="1">
      <alignment horizontal="right" vertical="center" shrinkToFit="1"/>
    </xf>
    <xf numFmtId="38" fontId="9" fillId="0" borderId="68" xfId="1" applyFont="1" applyFill="1" applyBorder="1" applyAlignment="1">
      <alignment horizontal="right" vertical="center" shrinkToFit="1"/>
    </xf>
    <xf numFmtId="0" fontId="9" fillId="0" borderId="72" xfId="2" applyFont="1"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7" xfId="0" applyFont="1" applyBorder="1" applyAlignment="1">
      <alignment horizontal="center" vertical="center"/>
    </xf>
    <xf numFmtId="0" fontId="10" fillId="0" borderId="46" xfId="0" applyFont="1" applyBorder="1" applyAlignment="1">
      <alignment horizontal="center" vertical="center"/>
    </xf>
    <xf numFmtId="0" fontId="10" fillId="0" borderId="26" xfId="0" applyFont="1" applyBorder="1" applyAlignment="1">
      <alignment horizontal="center" vertical="center"/>
    </xf>
    <xf numFmtId="0" fontId="10" fillId="0" borderId="22" xfId="0" applyFont="1" applyBorder="1" applyAlignment="1">
      <alignment horizontal="center" vertical="center"/>
    </xf>
    <xf numFmtId="0" fontId="13" fillId="0" borderId="40" xfId="2" applyFont="1" applyBorder="1" applyAlignment="1">
      <alignment horizontal="center" vertical="center" wrapText="1"/>
    </xf>
    <xf numFmtId="0" fontId="13" fillId="0" borderId="68" xfId="0" applyFont="1" applyBorder="1" applyAlignment="1">
      <alignment vertical="center"/>
    </xf>
    <xf numFmtId="0" fontId="10" fillId="0" borderId="10" xfId="0" applyFont="1" applyBorder="1" applyAlignment="1">
      <alignment vertical="center"/>
    </xf>
    <xf numFmtId="0" fontId="13" fillId="0" borderId="35" xfId="2" applyFont="1" applyBorder="1" applyAlignment="1">
      <alignment horizontal="center" vertical="center" wrapText="1"/>
    </xf>
    <xf numFmtId="0" fontId="13" fillId="0" borderId="44" xfId="0" applyFont="1" applyBorder="1" applyAlignment="1">
      <alignment vertical="center" wrapText="1"/>
    </xf>
    <xf numFmtId="0" fontId="10" fillId="0" borderId="3" xfId="0" applyFont="1" applyBorder="1" applyAlignment="1">
      <alignment vertical="center"/>
    </xf>
    <xf numFmtId="0" fontId="13" fillId="0" borderId="63" xfId="2" applyFont="1" applyBorder="1" applyAlignment="1">
      <alignment horizontal="center" vertical="center" wrapText="1" shrinkToFit="1"/>
    </xf>
    <xf numFmtId="0" fontId="13" fillId="0" borderId="64" xfId="0" applyFont="1" applyBorder="1" applyAlignment="1">
      <alignment vertical="center" shrinkToFit="1"/>
    </xf>
    <xf numFmtId="0" fontId="10" fillId="0" borderId="65" xfId="0" applyFont="1" applyBorder="1" applyAlignment="1">
      <alignment vertical="center"/>
    </xf>
    <xf numFmtId="0" fontId="13" fillId="0" borderId="3" xfId="0" applyFont="1" applyBorder="1" applyAlignment="1">
      <alignment vertical="center" wrapText="1"/>
    </xf>
    <xf numFmtId="0" fontId="13" fillId="0" borderId="35" xfId="2" applyFont="1" applyBorder="1" applyAlignment="1">
      <alignment horizontal="center" vertical="center" wrapText="1" shrinkToFit="1"/>
    </xf>
    <xf numFmtId="0" fontId="13" fillId="0" borderId="3" xfId="0" applyFont="1" applyBorder="1" applyAlignment="1">
      <alignment vertical="center" shrinkToFit="1"/>
    </xf>
    <xf numFmtId="38" fontId="10" fillId="0" borderId="61" xfId="1" applyFont="1" applyFill="1" applyBorder="1" applyAlignment="1">
      <alignment vertical="center"/>
    </xf>
    <xf numFmtId="0" fontId="10" fillId="0" borderId="62" xfId="0" applyFont="1" applyBorder="1" applyAlignment="1">
      <alignment vertical="center"/>
    </xf>
    <xf numFmtId="0" fontId="10" fillId="0" borderId="67" xfId="0" applyFont="1" applyBorder="1" applyAlignment="1">
      <alignment vertical="center"/>
    </xf>
    <xf numFmtId="38" fontId="8" fillId="0" borderId="31" xfId="1" applyFont="1" applyFill="1" applyBorder="1" applyAlignment="1">
      <alignment vertical="center"/>
    </xf>
    <xf numFmtId="0" fontId="9" fillId="0" borderId="20" xfId="0" applyFont="1" applyBorder="1" applyAlignment="1">
      <alignment vertical="center"/>
    </xf>
    <xf numFmtId="0" fontId="9" fillId="0" borderId="11" xfId="0" applyFont="1" applyBorder="1" applyAlignment="1">
      <alignment vertical="center"/>
    </xf>
    <xf numFmtId="0" fontId="8" fillId="0" borderId="35" xfId="2" applyFont="1" applyBorder="1" applyAlignment="1">
      <alignment horizontal="center" vertical="center" wrapText="1" shrinkToFit="1"/>
    </xf>
    <xf numFmtId="0" fontId="8" fillId="0" borderId="3" xfId="0" applyFont="1" applyBorder="1" applyAlignment="1">
      <alignment vertical="center" wrapText="1"/>
    </xf>
    <xf numFmtId="0" fontId="4" fillId="0" borderId="36" xfId="2"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7" xfId="2" applyFont="1" applyBorder="1" applyAlignment="1">
      <alignment horizontal="center" vertical="center"/>
    </xf>
    <xf numFmtId="0" fontId="8" fillId="0" borderId="35" xfId="2" applyFont="1" applyBorder="1" applyAlignment="1">
      <alignment horizontal="center" vertical="center" wrapText="1"/>
    </xf>
    <xf numFmtId="0" fontId="8" fillId="0" borderId="3" xfId="0" applyFont="1" applyBorder="1" applyAlignment="1">
      <alignment vertical="center"/>
    </xf>
    <xf numFmtId="0" fontId="8" fillId="0" borderId="3" xfId="2" applyFont="1" applyBorder="1" applyAlignment="1">
      <alignment horizontal="center" vertical="center" wrapText="1" shrinkToFit="1"/>
    </xf>
    <xf numFmtId="0" fontId="9" fillId="0" borderId="0" xfId="0" applyFont="1" applyAlignment="1">
      <alignment horizontal="center" vertical="center"/>
    </xf>
    <xf numFmtId="0" fontId="13" fillId="0" borderId="45" xfId="0" applyFont="1" applyBorder="1" applyAlignment="1">
      <alignment horizontal="center" vertical="center"/>
    </xf>
    <xf numFmtId="0" fontId="0" fillId="0" borderId="45" xfId="0" applyBorder="1" applyAlignment="1">
      <alignment horizontal="center" vertical="center"/>
    </xf>
    <xf numFmtId="0" fontId="0" fillId="0" borderId="45" xfId="0" applyBorder="1" applyAlignment="1">
      <alignment vertical="center"/>
    </xf>
    <xf numFmtId="0" fontId="13" fillId="0" borderId="47" xfId="0" applyFont="1" applyBorder="1" applyAlignment="1">
      <alignment horizontal="center" vertical="center"/>
    </xf>
    <xf numFmtId="0" fontId="13" fillId="0" borderId="60" xfId="0" applyFont="1" applyBorder="1" applyAlignment="1">
      <alignment horizontal="center" vertical="center"/>
    </xf>
    <xf numFmtId="0" fontId="0" fillId="0" borderId="60" xfId="0" applyBorder="1" applyAlignment="1">
      <alignment horizontal="center" vertical="center"/>
    </xf>
    <xf numFmtId="0" fontId="0" fillId="0" borderId="46" xfId="0" applyBorder="1" applyAlignment="1">
      <alignment vertical="center"/>
    </xf>
    <xf numFmtId="0" fontId="13" fillId="0" borderId="0" xfId="0" applyFont="1" applyAlignment="1">
      <alignment horizontal="center" vertical="center"/>
    </xf>
    <xf numFmtId="0" fontId="13" fillId="0" borderId="46" xfId="0" applyFont="1" applyBorder="1" applyAlignment="1">
      <alignment horizontal="center" vertical="center"/>
    </xf>
    <xf numFmtId="176" fontId="0" fillId="0" borderId="54" xfId="0" applyNumberFormat="1" applyBorder="1" applyAlignment="1">
      <alignment horizontal="right" vertical="center"/>
    </xf>
    <xf numFmtId="176" fontId="0" fillId="0" borderId="53" xfId="0" applyNumberFormat="1" applyBorder="1" applyAlignment="1">
      <alignment horizontal="right" vertical="center"/>
    </xf>
    <xf numFmtId="176" fontId="10" fillId="0" borderId="52" xfId="0" applyNumberFormat="1" applyFont="1" applyBorder="1" applyAlignment="1">
      <alignment horizontal="right" vertical="center"/>
    </xf>
    <xf numFmtId="176" fontId="10" fillId="0" borderId="51" xfId="0" applyNumberFormat="1" applyFont="1" applyBorder="1" applyAlignment="1">
      <alignment horizontal="right" vertical="center"/>
    </xf>
    <xf numFmtId="176" fontId="14" fillId="0" borderId="0" xfId="0" applyNumberFormat="1" applyFont="1" applyAlignment="1">
      <alignment horizontal="right" vertical="center"/>
    </xf>
    <xf numFmtId="176" fontId="11" fillId="0" borderId="0" xfId="0" applyNumberFormat="1" applyFont="1" applyAlignment="1">
      <alignment horizontal="right"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 fillId="0" borderId="57"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right" vertical="center"/>
    </xf>
    <xf numFmtId="0" fontId="13" fillId="0" borderId="56" xfId="0" applyFont="1" applyBorder="1" applyAlignment="1">
      <alignment horizontal="right" vertical="center"/>
    </xf>
    <xf numFmtId="0" fontId="13" fillId="0" borderId="52" xfId="0" applyFont="1" applyBorder="1" applyAlignment="1">
      <alignment horizontal="center" vertical="center"/>
    </xf>
    <xf numFmtId="0" fontId="13" fillId="0" borderId="51" xfId="0" applyFont="1" applyBorder="1" applyAlignment="1">
      <alignment horizontal="center" vertical="center"/>
    </xf>
    <xf numFmtId="176" fontId="0" fillId="0" borderId="52" xfId="0" applyNumberFormat="1" applyBorder="1" applyAlignment="1">
      <alignment horizontal="right" vertical="center"/>
    </xf>
    <xf numFmtId="176" fontId="0" fillId="0" borderId="51" xfId="0" applyNumberFormat="1" applyBorder="1" applyAlignment="1">
      <alignment horizontal="right" vertical="center"/>
    </xf>
  </cellXfs>
  <cellStyles count="3">
    <cellStyle name="桁区切り" xfId="1" builtinId="6"/>
    <cellStyle name="標準" xfId="0" builtinId="0"/>
    <cellStyle name="標準_予算内訳H20【下北海域】"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19049</xdr:colOff>
      <xdr:row>1</xdr:row>
      <xdr:rowOff>276226</xdr:rowOff>
    </xdr:from>
    <xdr:to>
      <xdr:col>13</xdr:col>
      <xdr:colOff>190500</xdr:colOff>
      <xdr:row>3</xdr:row>
      <xdr:rowOff>19050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3047999" y="590551"/>
          <a:ext cx="6362701" cy="3619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業務担当職員、補助者、派遣職員ごとに区分して、作成してください。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view="pageBreakPreview" zoomScaleNormal="100" zoomScaleSheetLayoutView="100" workbookViewId="0">
      <selection activeCell="D7" sqref="D7"/>
    </sheetView>
  </sheetViews>
  <sheetFormatPr defaultColWidth="7.5" defaultRowHeight="14.25"/>
  <cols>
    <col min="1" max="1" width="9.75" style="6" customWidth="1"/>
    <col min="2" max="2" width="10.5" style="6" customWidth="1"/>
    <col min="3" max="3" width="6.625" style="6" customWidth="1"/>
    <col min="4" max="28" width="4.375" style="6" customWidth="1"/>
    <col min="29" max="29" width="7.625" style="6" customWidth="1"/>
    <col min="30" max="16384" width="7.5" style="6"/>
  </cols>
  <sheetData>
    <row r="1" spans="1:29" ht="24" customHeight="1">
      <c r="B1" s="130" t="s">
        <v>52</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row>
    <row r="2" spans="1:29" ht="24" customHeight="1"/>
    <row r="3" spans="1:29" ht="24" customHeight="1"/>
    <row r="4" spans="1:29" ht="24" customHeight="1"/>
    <row r="5" spans="1:29" ht="24" customHeight="1">
      <c r="V5" s="22"/>
      <c r="W5" s="22"/>
      <c r="X5" s="22"/>
      <c r="Y5" s="22"/>
    </row>
    <row r="6" spans="1:29" ht="24" customHeight="1">
      <c r="B6" s="21"/>
      <c r="C6" s="20" t="s">
        <v>51</v>
      </c>
      <c r="D6" s="132" t="s">
        <v>88</v>
      </c>
      <c r="E6" s="132"/>
      <c r="F6" s="132"/>
      <c r="G6" s="132"/>
      <c r="H6" s="132"/>
      <c r="I6" s="132"/>
      <c r="J6" s="132"/>
      <c r="K6" s="132"/>
      <c r="L6" s="132"/>
      <c r="M6" s="132"/>
      <c r="N6" s="132"/>
      <c r="O6" s="132"/>
      <c r="P6" s="132"/>
      <c r="Q6" s="132"/>
      <c r="R6" s="132"/>
      <c r="S6" s="132"/>
      <c r="T6" s="132"/>
      <c r="U6" s="132"/>
      <c r="V6" s="132"/>
      <c r="W6" s="132"/>
      <c r="X6" s="132"/>
      <c r="Y6" s="132"/>
      <c r="Z6" s="132"/>
      <c r="AA6" s="133"/>
      <c r="AB6" s="134" t="s">
        <v>50</v>
      </c>
      <c r="AC6" s="135"/>
    </row>
    <row r="7" spans="1:29" ht="42.75" customHeight="1">
      <c r="B7" s="19" t="s">
        <v>49</v>
      </c>
      <c r="C7" s="18"/>
      <c r="D7" s="17">
        <f>4</f>
        <v>4</v>
      </c>
      <c r="E7" s="16" t="s">
        <v>48</v>
      </c>
      <c r="F7" s="17">
        <f>D7+1</f>
        <v>5</v>
      </c>
      <c r="G7" s="16" t="s">
        <v>48</v>
      </c>
      <c r="H7" s="17">
        <f>F7+1</f>
        <v>6</v>
      </c>
      <c r="I7" s="16" t="s">
        <v>48</v>
      </c>
      <c r="J7" s="17">
        <f>H7+1</f>
        <v>7</v>
      </c>
      <c r="K7" s="16" t="s">
        <v>48</v>
      </c>
      <c r="L7" s="17">
        <f>J7+1</f>
        <v>8</v>
      </c>
      <c r="M7" s="16" t="s">
        <v>48</v>
      </c>
      <c r="N7" s="17">
        <f>L7+1</f>
        <v>9</v>
      </c>
      <c r="O7" s="16" t="s">
        <v>48</v>
      </c>
      <c r="P7" s="17">
        <f>N7+1</f>
        <v>10</v>
      </c>
      <c r="Q7" s="16" t="s">
        <v>48</v>
      </c>
      <c r="R7" s="17">
        <f>P7+1</f>
        <v>11</v>
      </c>
      <c r="S7" s="16" t="s">
        <v>48</v>
      </c>
      <c r="T7" s="17">
        <v>12</v>
      </c>
      <c r="U7" s="16" t="s">
        <v>48</v>
      </c>
      <c r="V7" s="17">
        <v>1</v>
      </c>
      <c r="W7" s="16" t="s">
        <v>48</v>
      </c>
      <c r="X7" s="17">
        <f>V7+1</f>
        <v>2</v>
      </c>
      <c r="Y7" s="16" t="s">
        <v>48</v>
      </c>
      <c r="Z7" s="17">
        <v>3</v>
      </c>
      <c r="AA7" s="16" t="s">
        <v>48</v>
      </c>
      <c r="AB7" s="136"/>
      <c r="AC7" s="137"/>
    </row>
    <row r="8" spans="1:29" ht="30" customHeight="1">
      <c r="B8" s="15"/>
      <c r="C8" s="14"/>
      <c r="D8" s="13" t="s">
        <v>47</v>
      </c>
      <c r="E8" s="13" t="s">
        <v>46</v>
      </c>
      <c r="F8" s="13" t="s">
        <v>47</v>
      </c>
      <c r="G8" s="13" t="s">
        <v>46</v>
      </c>
      <c r="H8" s="13" t="s">
        <v>47</v>
      </c>
      <c r="I8" s="13" t="s">
        <v>46</v>
      </c>
      <c r="J8" s="13" t="s">
        <v>47</v>
      </c>
      <c r="K8" s="13" t="s">
        <v>46</v>
      </c>
      <c r="L8" s="13" t="s">
        <v>47</v>
      </c>
      <c r="M8" s="13" t="s">
        <v>46</v>
      </c>
      <c r="N8" s="13" t="s">
        <v>47</v>
      </c>
      <c r="O8" s="13" t="s">
        <v>46</v>
      </c>
      <c r="P8" s="13" t="s">
        <v>47</v>
      </c>
      <c r="Q8" s="13" t="s">
        <v>46</v>
      </c>
      <c r="R8" s="13" t="s">
        <v>47</v>
      </c>
      <c r="S8" s="13" t="s">
        <v>46</v>
      </c>
      <c r="T8" s="13" t="s">
        <v>47</v>
      </c>
      <c r="U8" s="13" t="s">
        <v>46</v>
      </c>
      <c r="V8" s="13" t="s">
        <v>47</v>
      </c>
      <c r="W8" s="13" t="s">
        <v>46</v>
      </c>
      <c r="X8" s="13" t="s">
        <v>47</v>
      </c>
      <c r="Y8" s="13" t="s">
        <v>46</v>
      </c>
      <c r="Z8" s="13" t="s">
        <v>47</v>
      </c>
      <c r="AA8" s="13" t="s">
        <v>46</v>
      </c>
      <c r="AB8" s="13" t="s">
        <v>47</v>
      </c>
      <c r="AC8" s="13" t="s">
        <v>46</v>
      </c>
    </row>
    <row r="9" spans="1:29" ht="29.25" customHeight="1">
      <c r="A9" s="48" t="s">
        <v>80</v>
      </c>
      <c r="B9" s="12">
        <v>7</v>
      </c>
      <c r="C9" s="11" t="s">
        <v>45</v>
      </c>
      <c r="D9" s="10">
        <v>25</v>
      </c>
      <c r="E9" s="10">
        <f>B9*D9</f>
        <v>175</v>
      </c>
      <c r="F9" s="10">
        <v>25</v>
      </c>
      <c r="G9" s="10">
        <f>B9*F9</f>
        <v>175</v>
      </c>
      <c r="H9" s="10">
        <v>25</v>
      </c>
      <c r="I9" s="10">
        <f>B9*H9</f>
        <v>175</v>
      </c>
      <c r="J9" s="10">
        <v>25</v>
      </c>
      <c r="K9" s="10">
        <f>B9*J9</f>
        <v>175</v>
      </c>
      <c r="L9" s="10">
        <v>25</v>
      </c>
      <c r="M9" s="10">
        <f>B9*L9</f>
        <v>175</v>
      </c>
      <c r="N9" s="10">
        <v>25</v>
      </c>
      <c r="O9" s="10">
        <f>B9*N9</f>
        <v>175</v>
      </c>
      <c r="P9" s="10">
        <v>25</v>
      </c>
      <c r="Q9" s="10">
        <f>B9*P9</f>
        <v>175</v>
      </c>
      <c r="R9" s="10">
        <v>24</v>
      </c>
      <c r="S9" s="10">
        <f>B9*R9</f>
        <v>168</v>
      </c>
      <c r="T9" s="10">
        <v>25</v>
      </c>
      <c r="U9" s="10">
        <f>B9*T9</f>
        <v>175</v>
      </c>
      <c r="V9" s="10">
        <v>22</v>
      </c>
      <c r="W9" s="10">
        <f>B9*V9</f>
        <v>154</v>
      </c>
      <c r="X9" s="10">
        <v>23</v>
      </c>
      <c r="Y9" s="10">
        <f>X9*B9</f>
        <v>161</v>
      </c>
      <c r="Z9" s="10">
        <v>23</v>
      </c>
      <c r="AA9" s="10">
        <f>X9*Z9</f>
        <v>529</v>
      </c>
      <c r="AB9" s="9">
        <f>SUM(D9,F9,H9,J9,L9,N9,P9,R9,T9,V9,X9,Z9)</f>
        <v>292</v>
      </c>
      <c r="AC9" s="9">
        <f>SUM(E9,G9,I9,K9,M9,O9,Q9,S9,U9,W9,Y9,AA9)</f>
        <v>2412</v>
      </c>
    </row>
    <row r="10" spans="1:29" ht="29.25" customHeight="1">
      <c r="A10" s="48" t="s">
        <v>81</v>
      </c>
      <c r="B10" s="12">
        <v>4</v>
      </c>
      <c r="C10" s="11" t="s">
        <v>45</v>
      </c>
      <c r="D10" s="10">
        <v>25</v>
      </c>
      <c r="E10" s="10">
        <f>B10*D10</f>
        <v>100</v>
      </c>
      <c r="F10" s="10">
        <v>25</v>
      </c>
      <c r="G10" s="10">
        <f>B10*F10</f>
        <v>100</v>
      </c>
      <c r="H10" s="10">
        <v>25</v>
      </c>
      <c r="I10" s="10">
        <f>B10*H10</f>
        <v>100</v>
      </c>
      <c r="J10" s="10">
        <v>25</v>
      </c>
      <c r="K10" s="10">
        <f>B10*J10</f>
        <v>100</v>
      </c>
      <c r="L10" s="10">
        <v>25</v>
      </c>
      <c r="M10" s="10">
        <f>B10*L10</f>
        <v>100</v>
      </c>
      <c r="N10" s="10">
        <v>25</v>
      </c>
      <c r="O10" s="10">
        <f>B10*N10</f>
        <v>100</v>
      </c>
      <c r="P10" s="10">
        <v>25</v>
      </c>
      <c r="Q10" s="10">
        <f>B10*P10</f>
        <v>100</v>
      </c>
      <c r="R10" s="10">
        <v>24</v>
      </c>
      <c r="S10" s="10">
        <f>B10*R10</f>
        <v>96</v>
      </c>
      <c r="T10" s="10">
        <v>25</v>
      </c>
      <c r="U10" s="10">
        <f>B10*T10</f>
        <v>100</v>
      </c>
      <c r="V10" s="10">
        <v>22</v>
      </c>
      <c r="W10" s="10">
        <f>B10*V10</f>
        <v>88</v>
      </c>
      <c r="X10" s="10">
        <v>23</v>
      </c>
      <c r="Y10" s="10">
        <f>X10*B10</f>
        <v>92</v>
      </c>
      <c r="Z10" s="10">
        <v>23</v>
      </c>
      <c r="AA10" s="10">
        <f>X10*Z10</f>
        <v>529</v>
      </c>
      <c r="AB10" s="9">
        <f>SUM(D10,F10,H10,J10,L10,N10,P10,R10,T10,V10,X10,Z10)</f>
        <v>292</v>
      </c>
      <c r="AC10" s="9">
        <f>SUM(E10,G10,I10,K10,M10,O10,Q10,S10,U10,W10,Y10,AA10)</f>
        <v>1605</v>
      </c>
    </row>
    <row r="12" spans="1:29">
      <c r="B12" s="8" t="s">
        <v>44</v>
      </c>
    </row>
    <row r="17" spans="14:14" ht="14.25" customHeight="1"/>
    <row r="19" spans="14:14">
      <c r="N19" s="7"/>
    </row>
  </sheetData>
  <mergeCells count="3">
    <mergeCell ref="B1:AC1"/>
    <mergeCell ref="D6:AA6"/>
    <mergeCell ref="AB6:AC7"/>
  </mergeCells>
  <phoneticPr fontId="7"/>
  <printOptions horizontalCentered="1"/>
  <pageMargins left="0.39370078740157483" right="0.39370078740157483" top="0.98425196850393704" bottom="0.59055118110236227" header="0.59055118110236227" footer="0.19685039370078741"/>
  <pageSetup paperSize="9" scale="87" firstPageNumber="8" orientation="landscape" useFirstPageNumber="1" r:id="rId1"/>
  <headerFooter alignWithMargins="0">
    <oddHeader>&amp;R（様式２４）</oddHeader>
    <oddFooter>&amp;R&amp;8原子力機構【CLADS委託研究実施要領】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5"/>
  <sheetViews>
    <sheetView tabSelected="1" view="pageBreakPreview" topLeftCell="A21" zoomScaleNormal="100" zoomScaleSheetLayoutView="100" workbookViewId="0">
      <selection activeCell="H35" sqref="H35"/>
    </sheetView>
  </sheetViews>
  <sheetFormatPr defaultRowHeight="24.95" customHeight="1"/>
  <cols>
    <col min="1" max="1" width="9.875" style="1" bestFit="1" customWidth="1"/>
    <col min="2" max="2" width="9.625" style="1" customWidth="1"/>
    <col min="3" max="3" width="10.125" style="1" customWidth="1"/>
    <col min="4" max="4" width="7.625" style="1" customWidth="1"/>
    <col min="5" max="5" width="10.625" style="1" customWidth="1"/>
    <col min="6" max="8" width="9.625" style="1" customWidth="1"/>
    <col min="9" max="9" width="11.625" style="1" customWidth="1"/>
    <col min="10" max="10" width="11.375" style="1" bestFit="1" customWidth="1"/>
    <col min="11" max="11" width="10.625" style="1" customWidth="1"/>
    <col min="12" max="12" width="9.125" style="1" customWidth="1"/>
    <col min="13" max="13" width="10.625" style="1" customWidth="1"/>
    <col min="14" max="14" width="9.125" style="1" customWidth="1"/>
    <col min="15" max="17" width="8.625" style="1" customWidth="1"/>
    <col min="18" max="18" width="11.125" style="1" customWidth="1"/>
    <col min="19" max="19" width="11.625" style="1" customWidth="1"/>
    <col min="20" max="20" width="10.125" style="50" customWidth="1"/>
    <col min="21" max="21" width="14.125" style="50" customWidth="1"/>
    <col min="22" max="16384" width="9" style="1"/>
  </cols>
  <sheetData>
    <row r="1" spans="1:22" s="55" customFormat="1" ht="24.95" customHeight="1">
      <c r="A1" s="165" t="s">
        <v>43</v>
      </c>
      <c r="B1" s="165"/>
      <c r="C1" s="165"/>
      <c r="D1" s="165"/>
      <c r="E1" s="165"/>
      <c r="F1" s="165"/>
      <c r="G1" s="165"/>
      <c r="H1" s="165"/>
      <c r="I1" s="165"/>
      <c r="J1" s="165"/>
      <c r="K1" s="165"/>
      <c r="L1" s="165"/>
      <c r="M1" s="165"/>
      <c r="N1" s="165"/>
      <c r="O1" s="165"/>
      <c r="P1" s="165"/>
      <c r="Q1" s="165"/>
      <c r="R1" s="165"/>
      <c r="S1" s="165"/>
      <c r="T1" s="52"/>
      <c r="U1" s="52"/>
    </row>
    <row r="2" spans="1:22" s="55" customFormat="1" ht="24.95" customHeight="1">
      <c r="F2" s="56"/>
      <c r="S2" s="5"/>
      <c r="T2" s="24"/>
      <c r="U2" s="24"/>
    </row>
    <row r="3" spans="1:22" s="55" customFormat="1" ht="24" customHeight="1">
      <c r="D3" s="57"/>
      <c r="F3" s="56"/>
      <c r="O3" s="58"/>
      <c r="S3" s="5"/>
      <c r="T3" s="24"/>
      <c r="U3" s="24"/>
    </row>
    <row r="4" spans="1:22" s="55" customFormat="1" ht="24" customHeight="1" thickBot="1">
      <c r="A4" s="57" t="s">
        <v>97</v>
      </c>
      <c r="B4" s="57" t="s">
        <v>42</v>
      </c>
      <c r="D4" s="57"/>
      <c r="F4" s="56"/>
      <c r="J4" s="59" t="s">
        <v>87</v>
      </c>
      <c r="K4" s="60">
        <v>40</v>
      </c>
      <c r="L4" s="60">
        <v>8.75</v>
      </c>
      <c r="M4" s="60">
        <v>91.4</v>
      </c>
      <c r="N4" s="60">
        <v>3.6</v>
      </c>
      <c r="O4" s="60">
        <v>9.5</v>
      </c>
      <c r="P4" s="60">
        <v>3</v>
      </c>
      <c r="Q4" s="60">
        <v>0.02</v>
      </c>
      <c r="S4" s="5"/>
      <c r="T4" s="24"/>
      <c r="U4" s="61" t="s">
        <v>41</v>
      </c>
    </row>
    <row r="5" spans="1:22" s="55" customFormat="1" ht="24" customHeight="1">
      <c r="A5" s="156" t="s">
        <v>36</v>
      </c>
      <c r="B5" s="156" t="s">
        <v>91</v>
      </c>
      <c r="C5" s="62" t="s">
        <v>35</v>
      </c>
      <c r="D5" s="63" t="s">
        <v>34</v>
      </c>
      <c r="E5" s="158" t="s">
        <v>33</v>
      </c>
      <c r="F5" s="159"/>
      <c r="G5" s="159"/>
      <c r="H5" s="159"/>
      <c r="I5" s="160"/>
      <c r="J5" s="161" t="s">
        <v>32</v>
      </c>
      <c r="K5" s="158"/>
      <c r="L5" s="158"/>
      <c r="M5" s="159"/>
      <c r="N5" s="159"/>
      <c r="O5" s="159"/>
      <c r="P5" s="159"/>
      <c r="Q5" s="159"/>
      <c r="R5" s="159"/>
      <c r="S5" s="162" t="s">
        <v>6</v>
      </c>
      <c r="T5" s="141" t="s">
        <v>82</v>
      </c>
      <c r="U5" s="148" t="s">
        <v>92</v>
      </c>
    </row>
    <row r="6" spans="1:22" s="55" customFormat="1" ht="33" customHeight="1" thickBot="1">
      <c r="A6" s="157"/>
      <c r="B6" s="164"/>
      <c r="C6" s="64" t="s">
        <v>40</v>
      </c>
      <c r="D6" s="65" t="s">
        <v>39</v>
      </c>
      <c r="E6" s="66" t="s">
        <v>29</v>
      </c>
      <c r="F6" s="67" t="s">
        <v>28</v>
      </c>
      <c r="G6" s="68" t="s">
        <v>27</v>
      </c>
      <c r="H6" s="68" t="s">
        <v>26</v>
      </c>
      <c r="I6" s="69" t="s">
        <v>21</v>
      </c>
      <c r="J6" s="70" t="s">
        <v>25</v>
      </c>
      <c r="K6" s="71" t="s">
        <v>24</v>
      </c>
      <c r="L6" s="72" t="s">
        <v>22</v>
      </c>
      <c r="M6" s="73" t="s">
        <v>23</v>
      </c>
      <c r="N6" s="121" t="s">
        <v>90</v>
      </c>
      <c r="O6" s="74" t="s">
        <v>95</v>
      </c>
      <c r="P6" s="68" t="s">
        <v>96</v>
      </c>
      <c r="Q6" s="68" t="s">
        <v>94</v>
      </c>
      <c r="R6" s="72" t="s">
        <v>21</v>
      </c>
      <c r="S6" s="163"/>
      <c r="T6" s="147"/>
      <c r="U6" s="149"/>
    </row>
    <row r="7" spans="1:22" s="55" customFormat="1" ht="25.5" customHeight="1">
      <c r="A7" s="75" t="s">
        <v>20</v>
      </c>
      <c r="B7" s="53">
        <v>45772</v>
      </c>
      <c r="C7" s="123">
        <v>386000</v>
      </c>
      <c r="D7" s="76">
        <v>1</v>
      </c>
      <c r="E7" s="77">
        <f>C7*D7</f>
        <v>386000</v>
      </c>
      <c r="F7" s="78">
        <v>26000</v>
      </c>
      <c r="G7" s="79">
        <v>0</v>
      </c>
      <c r="H7" s="79">
        <v>0</v>
      </c>
      <c r="I7" s="80">
        <f>SUM(E7:H7)</f>
        <v>412000</v>
      </c>
      <c r="J7" s="81">
        <v>420000</v>
      </c>
      <c r="K7" s="82">
        <f>INT(J7*$K$4/1000)</f>
        <v>16800</v>
      </c>
      <c r="L7" s="81">
        <f>INT(J7*$L$4/1000)</f>
        <v>3675</v>
      </c>
      <c r="M7" s="78">
        <f>INT(J7*$M$4/1000)</f>
        <v>38388</v>
      </c>
      <c r="N7" s="77">
        <f>INT(J7*$N$4/1000)</f>
        <v>1512</v>
      </c>
      <c r="O7" s="77">
        <f>INT(I7*$O$4/1000)</f>
        <v>3914</v>
      </c>
      <c r="P7" s="77">
        <f>INT(I7*$P$4/1000)</f>
        <v>1236</v>
      </c>
      <c r="Q7" s="77">
        <f>INT(I7*$Q$4/1000)</f>
        <v>8</v>
      </c>
      <c r="R7" s="79">
        <f t="shared" ref="R7:R21" si="0">SUM(K7:Q7)</f>
        <v>65533</v>
      </c>
      <c r="S7" s="153"/>
      <c r="T7" s="150"/>
      <c r="U7" s="150"/>
      <c r="V7" s="55" t="s">
        <v>98</v>
      </c>
    </row>
    <row r="8" spans="1:22" s="55" customFormat="1" ht="25.5" customHeight="1">
      <c r="A8" s="75" t="s">
        <v>19</v>
      </c>
      <c r="B8" s="53">
        <v>45802</v>
      </c>
      <c r="C8" s="123">
        <v>386000</v>
      </c>
      <c r="D8" s="76">
        <v>1</v>
      </c>
      <c r="E8" s="77">
        <f t="shared" ref="E8:E20" si="1">C8*D8</f>
        <v>386000</v>
      </c>
      <c r="F8" s="78">
        <v>26000</v>
      </c>
      <c r="G8" s="79">
        <v>0</v>
      </c>
      <c r="H8" s="79">
        <v>0</v>
      </c>
      <c r="I8" s="80">
        <f>SUM(E8:H8)</f>
        <v>412000</v>
      </c>
      <c r="J8" s="81">
        <v>420000</v>
      </c>
      <c r="K8" s="83">
        <f>INT(J8*$K$4/1000)</f>
        <v>16800</v>
      </c>
      <c r="L8" s="81">
        <f t="shared" ref="L8:L20" si="2">INT(J8*$L$4/1000)</f>
        <v>3675</v>
      </c>
      <c r="M8" s="78">
        <f t="shared" ref="M8:M20" si="3">INT(J8*$M$4/1000)</f>
        <v>38388</v>
      </c>
      <c r="N8" s="77">
        <f t="shared" ref="N8:N20" si="4">INT(J8*$N$4/1000)</f>
        <v>1512</v>
      </c>
      <c r="O8" s="77">
        <f>INT(I8*$O$4/1000)</f>
        <v>3914</v>
      </c>
      <c r="P8" s="77">
        <f t="shared" ref="P8:P20" si="5">INT(I8*$P$4/1000)</f>
        <v>1236</v>
      </c>
      <c r="Q8" s="77">
        <f t="shared" ref="Q8:Q20" si="6">INT(I8*$Q$4/1000)</f>
        <v>8</v>
      </c>
      <c r="R8" s="79">
        <f t="shared" si="0"/>
        <v>65533</v>
      </c>
      <c r="S8" s="154"/>
      <c r="T8" s="151"/>
      <c r="U8" s="151"/>
    </row>
    <row r="9" spans="1:22" s="55" customFormat="1" ht="25.5" customHeight="1">
      <c r="A9" s="75" t="s">
        <v>17</v>
      </c>
      <c r="B9" s="53">
        <v>45818</v>
      </c>
      <c r="C9" s="124"/>
      <c r="D9" s="84"/>
      <c r="E9" s="77">
        <v>506250</v>
      </c>
      <c r="F9" s="78">
        <v>0</v>
      </c>
      <c r="G9" s="79">
        <v>0</v>
      </c>
      <c r="H9" s="79">
        <v>0</v>
      </c>
      <c r="I9" s="80">
        <f t="shared" ref="I9" si="7">SUM(E9:H9)</f>
        <v>506250</v>
      </c>
      <c r="J9" s="81">
        <v>506000</v>
      </c>
      <c r="K9" s="83">
        <f t="shared" ref="K9" si="8">INT(J9*$K$4/1000)</f>
        <v>20240</v>
      </c>
      <c r="L9" s="81">
        <f t="shared" ref="L9" si="9">INT(J9*$L$4/1000)</f>
        <v>4427</v>
      </c>
      <c r="M9" s="78">
        <f t="shared" ref="M9" si="10">INT(J9*$M$4/1000)</f>
        <v>46248</v>
      </c>
      <c r="N9" s="77">
        <f t="shared" ref="N9" si="11">INT(J9*$N$4/1000)</f>
        <v>1821</v>
      </c>
      <c r="O9" s="77">
        <f t="shared" ref="O9" si="12">INT(I9*$O$4/1000)</f>
        <v>4809</v>
      </c>
      <c r="P9" s="77">
        <f t="shared" ref="P9" si="13">INT(I9*$P$4/1000)</f>
        <v>1518</v>
      </c>
      <c r="Q9" s="77">
        <f t="shared" ref="Q9" si="14">INT(I9*$Q$4/1000)</f>
        <v>10</v>
      </c>
      <c r="R9" s="79">
        <f t="shared" ref="R9" si="15">SUM(K9:Q9)</f>
        <v>79073</v>
      </c>
      <c r="S9" s="154"/>
      <c r="T9" s="151"/>
      <c r="U9" s="151"/>
    </row>
    <row r="10" spans="1:22" s="55" customFormat="1" ht="25.5" customHeight="1">
      <c r="A10" s="75" t="s">
        <v>18</v>
      </c>
      <c r="B10" s="53">
        <v>45833</v>
      </c>
      <c r="C10" s="123">
        <v>386000</v>
      </c>
      <c r="D10" s="76">
        <v>1</v>
      </c>
      <c r="E10" s="77">
        <f t="shared" si="1"/>
        <v>386000</v>
      </c>
      <c r="F10" s="78">
        <v>26000</v>
      </c>
      <c r="G10" s="79">
        <v>0</v>
      </c>
      <c r="H10" s="79">
        <v>0</v>
      </c>
      <c r="I10" s="80">
        <f t="shared" ref="I10:I18" si="16">SUM(E10:H10)</f>
        <v>412000</v>
      </c>
      <c r="J10" s="81">
        <v>420000</v>
      </c>
      <c r="K10" s="83">
        <f t="shared" ref="K10:K20" si="17">INT(J10*$K$4/1000)</f>
        <v>16800</v>
      </c>
      <c r="L10" s="81">
        <f t="shared" si="2"/>
        <v>3675</v>
      </c>
      <c r="M10" s="78">
        <f t="shared" si="3"/>
        <v>38388</v>
      </c>
      <c r="N10" s="77">
        <f t="shared" si="4"/>
        <v>1512</v>
      </c>
      <c r="O10" s="77">
        <f t="shared" ref="O10:O13" si="18">INT(I10*$O$4/1000)</f>
        <v>3914</v>
      </c>
      <c r="P10" s="77">
        <f t="shared" si="5"/>
        <v>1236</v>
      </c>
      <c r="Q10" s="77">
        <f t="shared" si="6"/>
        <v>8</v>
      </c>
      <c r="R10" s="79">
        <f t="shared" si="0"/>
        <v>65533</v>
      </c>
      <c r="S10" s="154"/>
      <c r="T10" s="151"/>
      <c r="U10" s="151"/>
    </row>
    <row r="11" spans="1:22" s="55" customFormat="1" ht="25.5" customHeight="1">
      <c r="A11" s="75" t="s">
        <v>16</v>
      </c>
      <c r="B11" s="53">
        <v>45863</v>
      </c>
      <c r="C11" s="123">
        <v>386000</v>
      </c>
      <c r="D11" s="76">
        <v>1</v>
      </c>
      <c r="E11" s="77">
        <f t="shared" si="1"/>
        <v>386000</v>
      </c>
      <c r="F11" s="78">
        <v>26000</v>
      </c>
      <c r="G11" s="79">
        <v>0</v>
      </c>
      <c r="H11" s="79">
        <v>0</v>
      </c>
      <c r="I11" s="80">
        <f t="shared" si="16"/>
        <v>412000</v>
      </c>
      <c r="J11" s="81">
        <v>420000</v>
      </c>
      <c r="K11" s="83">
        <f t="shared" si="17"/>
        <v>16800</v>
      </c>
      <c r="L11" s="81">
        <f t="shared" si="2"/>
        <v>3675</v>
      </c>
      <c r="M11" s="78">
        <f t="shared" si="3"/>
        <v>38388</v>
      </c>
      <c r="N11" s="77">
        <f t="shared" si="4"/>
        <v>1512</v>
      </c>
      <c r="O11" s="77">
        <f t="shared" si="18"/>
        <v>3914</v>
      </c>
      <c r="P11" s="77">
        <f t="shared" si="5"/>
        <v>1236</v>
      </c>
      <c r="Q11" s="77">
        <f t="shared" si="6"/>
        <v>8</v>
      </c>
      <c r="R11" s="79">
        <f t="shared" si="0"/>
        <v>65533</v>
      </c>
      <c r="S11" s="154"/>
      <c r="T11" s="151"/>
      <c r="U11" s="151"/>
    </row>
    <row r="12" spans="1:22" s="55" customFormat="1" ht="25.5" customHeight="1">
      <c r="A12" s="75" t="s">
        <v>15</v>
      </c>
      <c r="B12" s="53">
        <v>45894</v>
      </c>
      <c r="C12" s="123">
        <v>386000</v>
      </c>
      <c r="D12" s="76">
        <v>1</v>
      </c>
      <c r="E12" s="77">
        <f t="shared" si="1"/>
        <v>386000</v>
      </c>
      <c r="F12" s="78">
        <v>26000</v>
      </c>
      <c r="G12" s="79">
        <v>0</v>
      </c>
      <c r="H12" s="79">
        <v>0</v>
      </c>
      <c r="I12" s="80">
        <f t="shared" si="16"/>
        <v>412000</v>
      </c>
      <c r="J12" s="81">
        <v>420000</v>
      </c>
      <c r="K12" s="85">
        <f t="shared" si="17"/>
        <v>16800</v>
      </c>
      <c r="L12" s="81">
        <f t="shared" si="2"/>
        <v>3675</v>
      </c>
      <c r="M12" s="78">
        <f t="shared" si="3"/>
        <v>38388</v>
      </c>
      <c r="N12" s="77">
        <f t="shared" si="4"/>
        <v>1512</v>
      </c>
      <c r="O12" s="77">
        <f t="shared" si="18"/>
        <v>3914</v>
      </c>
      <c r="P12" s="77">
        <f t="shared" si="5"/>
        <v>1236</v>
      </c>
      <c r="Q12" s="77">
        <f t="shared" si="6"/>
        <v>8</v>
      </c>
      <c r="R12" s="79">
        <f t="shared" si="0"/>
        <v>65533</v>
      </c>
      <c r="S12" s="154"/>
      <c r="T12" s="151"/>
      <c r="U12" s="151"/>
    </row>
    <row r="13" spans="1:22" s="55" customFormat="1" ht="25.5" customHeight="1">
      <c r="A13" s="75" t="s">
        <v>14</v>
      </c>
      <c r="B13" s="53">
        <v>45925</v>
      </c>
      <c r="C13" s="123">
        <v>386000</v>
      </c>
      <c r="D13" s="76">
        <v>1</v>
      </c>
      <c r="E13" s="77">
        <f t="shared" si="1"/>
        <v>386000</v>
      </c>
      <c r="F13" s="78">
        <v>26000</v>
      </c>
      <c r="G13" s="79">
        <v>0</v>
      </c>
      <c r="H13" s="79">
        <v>0</v>
      </c>
      <c r="I13" s="80">
        <f t="shared" si="16"/>
        <v>412000</v>
      </c>
      <c r="J13" s="81">
        <v>420000</v>
      </c>
      <c r="K13" s="85">
        <f t="shared" si="17"/>
        <v>16800</v>
      </c>
      <c r="L13" s="81">
        <f t="shared" si="2"/>
        <v>3675</v>
      </c>
      <c r="M13" s="78">
        <f t="shared" si="3"/>
        <v>38388</v>
      </c>
      <c r="N13" s="77">
        <f t="shared" si="4"/>
        <v>1512</v>
      </c>
      <c r="O13" s="77">
        <f t="shared" si="18"/>
        <v>3914</v>
      </c>
      <c r="P13" s="77">
        <f t="shared" si="5"/>
        <v>1236</v>
      </c>
      <c r="Q13" s="77">
        <f t="shared" si="6"/>
        <v>8</v>
      </c>
      <c r="R13" s="79">
        <f t="shared" si="0"/>
        <v>65533</v>
      </c>
      <c r="S13" s="154"/>
      <c r="T13" s="151"/>
      <c r="U13" s="151"/>
    </row>
    <row r="14" spans="1:22" s="55" customFormat="1" ht="25.5" customHeight="1">
      <c r="A14" s="75" t="s">
        <v>13</v>
      </c>
      <c r="B14" s="53">
        <v>45955</v>
      </c>
      <c r="C14" s="123">
        <v>386000</v>
      </c>
      <c r="D14" s="76">
        <v>1</v>
      </c>
      <c r="E14" s="77">
        <f t="shared" si="1"/>
        <v>386000</v>
      </c>
      <c r="F14" s="78">
        <v>26000</v>
      </c>
      <c r="G14" s="79">
        <v>0</v>
      </c>
      <c r="H14" s="79">
        <v>0</v>
      </c>
      <c r="I14" s="80">
        <f t="shared" si="16"/>
        <v>412000</v>
      </c>
      <c r="J14" s="81">
        <v>420000</v>
      </c>
      <c r="K14" s="85">
        <f t="shared" si="17"/>
        <v>16800</v>
      </c>
      <c r="L14" s="81">
        <f t="shared" si="2"/>
        <v>3675</v>
      </c>
      <c r="M14" s="78">
        <f t="shared" si="3"/>
        <v>38388</v>
      </c>
      <c r="N14" s="77">
        <f t="shared" si="4"/>
        <v>1512</v>
      </c>
      <c r="O14" s="77">
        <f>INT(I14*$O$4/1000)</f>
        <v>3914</v>
      </c>
      <c r="P14" s="77">
        <f t="shared" si="5"/>
        <v>1236</v>
      </c>
      <c r="Q14" s="77">
        <f t="shared" si="6"/>
        <v>8</v>
      </c>
      <c r="R14" s="79">
        <f t="shared" si="0"/>
        <v>65533</v>
      </c>
      <c r="S14" s="154"/>
      <c r="T14" s="151"/>
      <c r="U14" s="151"/>
    </row>
    <row r="15" spans="1:22" s="55" customFormat="1" ht="25.5" customHeight="1">
      <c r="A15" s="86" t="s">
        <v>12</v>
      </c>
      <c r="B15" s="53">
        <v>45986</v>
      </c>
      <c r="C15" s="123">
        <v>386000</v>
      </c>
      <c r="D15" s="76">
        <v>1</v>
      </c>
      <c r="E15" s="77">
        <f t="shared" si="1"/>
        <v>386000</v>
      </c>
      <c r="F15" s="78">
        <v>26000</v>
      </c>
      <c r="G15" s="79">
        <v>0</v>
      </c>
      <c r="H15" s="79">
        <v>0</v>
      </c>
      <c r="I15" s="80">
        <f t="shared" si="16"/>
        <v>412000</v>
      </c>
      <c r="J15" s="81">
        <v>420000</v>
      </c>
      <c r="K15" s="85">
        <f t="shared" si="17"/>
        <v>16800</v>
      </c>
      <c r="L15" s="81">
        <f t="shared" si="2"/>
        <v>3675</v>
      </c>
      <c r="M15" s="78">
        <f t="shared" si="3"/>
        <v>38388</v>
      </c>
      <c r="N15" s="77">
        <f t="shared" si="4"/>
        <v>1512</v>
      </c>
      <c r="O15" s="77">
        <f t="shared" ref="O15:O20" si="19">INT(I15*$O$4/1000)</f>
        <v>3914</v>
      </c>
      <c r="P15" s="77">
        <f t="shared" si="5"/>
        <v>1236</v>
      </c>
      <c r="Q15" s="77">
        <f t="shared" si="6"/>
        <v>8</v>
      </c>
      <c r="R15" s="79">
        <f t="shared" si="0"/>
        <v>65533</v>
      </c>
      <c r="S15" s="154"/>
      <c r="T15" s="151"/>
      <c r="U15" s="151"/>
    </row>
    <row r="16" spans="1:22" s="55" customFormat="1" ht="25.5" customHeight="1">
      <c r="A16" s="86" t="s">
        <v>10</v>
      </c>
      <c r="B16" s="53">
        <v>46001</v>
      </c>
      <c r="C16" s="124"/>
      <c r="D16" s="84"/>
      <c r="E16" s="77">
        <v>506250</v>
      </c>
      <c r="F16" s="78">
        <v>0</v>
      </c>
      <c r="G16" s="79">
        <v>0</v>
      </c>
      <c r="H16" s="79">
        <v>0</v>
      </c>
      <c r="I16" s="80">
        <f>SUM(E16:H16)</f>
        <v>506250</v>
      </c>
      <c r="J16" s="81">
        <v>506000</v>
      </c>
      <c r="K16" s="85">
        <f t="shared" ref="K16" si="20">INT(J16*$K$4/1000)</f>
        <v>20240</v>
      </c>
      <c r="L16" s="81">
        <f t="shared" ref="L16" si="21">INT(J16*$L$4/1000)</f>
        <v>4427</v>
      </c>
      <c r="M16" s="78">
        <f t="shared" ref="M16" si="22">INT(J16*$M$4/1000)</f>
        <v>46248</v>
      </c>
      <c r="N16" s="77">
        <f t="shared" ref="N16" si="23">INT(J16*$N$4/1000)</f>
        <v>1821</v>
      </c>
      <c r="O16" s="77">
        <f t="shared" ref="O16" si="24">INT(I16*$O$4/1000)</f>
        <v>4809</v>
      </c>
      <c r="P16" s="77">
        <f t="shared" ref="P16" si="25">INT(I16*$P$4/1000)</f>
        <v>1518</v>
      </c>
      <c r="Q16" s="77">
        <f t="shared" ref="Q16" si="26">INT(I16*$Q$4/1000)</f>
        <v>10</v>
      </c>
      <c r="R16" s="79">
        <f t="shared" ref="R16" si="27">SUM(K16:Q16)</f>
        <v>79073</v>
      </c>
      <c r="S16" s="154"/>
      <c r="T16" s="151"/>
      <c r="U16" s="151"/>
    </row>
    <row r="17" spans="1:22" s="55" customFormat="1" ht="25.5" customHeight="1">
      <c r="A17" s="86" t="s">
        <v>11</v>
      </c>
      <c r="B17" s="53">
        <v>46016</v>
      </c>
      <c r="C17" s="123">
        <v>386000</v>
      </c>
      <c r="D17" s="76">
        <v>1</v>
      </c>
      <c r="E17" s="77">
        <f t="shared" si="1"/>
        <v>386000</v>
      </c>
      <c r="F17" s="78">
        <v>26000</v>
      </c>
      <c r="G17" s="79">
        <v>0</v>
      </c>
      <c r="H17" s="79">
        <v>0</v>
      </c>
      <c r="I17" s="80">
        <f t="shared" si="16"/>
        <v>412000</v>
      </c>
      <c r="J17" s="81">
        <v>420000</v>
      </c>
      <c r="K17" s="85">
        <f t="shared" si="17"/>
        <v>16800</v>
      </c>
      <c r="L17" s="81">
        <f t="shared" si="2"/>
        <v>3675</v>
      </c>
      <c r="M17" s="78">
        <f t="shared" si="3"/>
        <v>38388</v>
      </c>
      <c r="N17" s="77">
        <f t="shared" si="4"/>
        <v>1512</v>
      </c>
      <c r="O17" s="77">
        <f t="shared" si="19"/>
        <v>3914</v>
      </c>
      <c r="P17" s="77">
        <f t="shared" si="5"/>
        <v>1236</v>
      </c>
      <c r="Q17" s="77">
        <f t="shared" si="6"/>
        <v>8</v>
      </c>
      <c r="R17" s="79">
        <f t="shared" si="0"/>
        <v>65533</v>
      </c>
      <c r="S17" s="154"/>
      <c r="T17" s="151"/>
      <c r="U17" s="151"/>
    </row>
    <row r="18" spans="1:22" s="55" customFormat="1" ht="25.5" customHeight="1">
      <c r="A18" s="86" t="s">
        <v>9</v>
      </c>
      <c r="B18" s="53">
        <v>46047</v>
      </c>
      <c r="C18" s="123">
        <v>386000</v>
      </c>
      <c r="D18" s="84">
        <v>1</v>
      </c>
      <c r="E18" s="77">
        <f t="shared" si="1"/>
        <v>386000</v>
      </c>
      <c r="F18" s="78">
        <v>26000</v>
      </c>
      <c r="G18" s="79">
        <v>0</v>
      </c>
      <c r="H18" s="79">
        <v>0</v>
      </c>
      <c r="I18" s="80">
        <f t="shared" si="16"/>
        <v>412000</v>
      </c>
      <c r="J18" s="81">
        <v>420000</v>
      </c>
      <c r="K18" s="83">
        <f t="shared" si="17"/>
        <v>16800</v>
      </c>
      <c r="L18" s="81">
        <f t="shared" si="2"/>
        <v>3675</v>
      </c>
      <c r="M18" s="78">
        <f t="shared" si="3"/>
        <v>38388</v>
      </c>
      <c r="N18" s="77">
        <f t="shared" si="4"/>
        <v>1512</v>
      </c>
      <c r="O18" s="77">
        <f t="shared" si="19"/>
        <v>3914</v>
      </c>
      <c r="P18" s="77">
        <f t="shared" si="5"/>
        <v>1236</v>
      </c>
      <c r="Q18" s="77">
        <f t="shared" si="6"/>
        <v>8</v>
      </c>
      <c r="R18" s="79">
        <f t="shared" si="0"/>
        <v>65533</v>
      </c>
      <c r="S18" s="154"/>
      <c r="T18" s="151"/>
      <c r="U18" s="151"/>
    </row>
    <row r="19" spans="1:22" s="55" customFormat="1" ht="25.5" customHeight="1">
      <c r="A19" s="86" t="s">
        <v>8</v>
      </c>
      <c r="B19" s="53">
        <v>46078</v>
      </c>
      <c r="C19" s="123">
        <v>386000</v>
      </c>
      <c r="D19" s="84">
        <v>1</v>
      </c>
      <c r="E19" s="77">
        <f t="shared" si="1"/>
        <v>386000</v>
      </c>
      <c r="F19" s="78">
        <v>26000</v>
      </c>
      <c r="G19" s="79">
        <v>0</v>
      </c>
      <c r="H19" s="79">
        <v>0</v>
      </c>
      <c r="I19" s="80">
        <f>SUM(E19:H19)</f>
        <v>412000</v>
      </c>
      <c r="J19" s="81">
        <v>420000</v>
      </c>
      <c r="K19" s="83">
        <f t="shared" si="17"/>
        <v>16800</v>
      </c>
      <c r="L19" s="81">
        <f t="shared" si="2"/>
        <v>3675</v>
      </c>
      <c r="M19" s="78">
        <f t="shared" si="3"/>
        <v>38388</v>
      </c>
      <c r="N19" s="77">
        <f t="shared" si="4"/>
        <v>1512</v>
      </c>
      <c r="O19" s="77">
        <f t="shared" si="19"/>
        <v>3914</v>
      </c>
      <c r="P19" s="77">
        <f t="shared" si="5"/>
        <v>1236</v>
      </c>
      <c r="Q19" s="77">
        <f t="shared" si="6"/>
        <v>8</v>
      </c>
      <c r="R19" s="79">
        <f t="shared" si="0"/>
        <v>65533</v>
      </c>
      <c r="S19" s="154"/>
      <c r="T19" s="151"/>
      <c r="U19" s="151"/>
    </row>
    <row r="20" spans="1:22" s="55" customFormat="1" ht="25.5" customHeight="1" thickBot="1">
      <c r="A20" s="87" t="s">
        <v>7</v>
      </c>
      <c r="B20" s="54">
        <v>46106</v>
      </c>
      <c r="C20" s="128">
        <v>386000</v>
      </c>
      <c r="D20" s="88">
        <v>1</v>
      </c>
      <c r="E20" s="89">
        <f t="shared" si="1"/>
        <v>386000</v>
      </c>
      <c r="F20" s="89">
        <v>26000</v>
      </c>
      <c r="G20" s="90">
        <v>0</v>
      </c>
      <c r="H20" s="90">
        <v>0</v>
      </c>
      <c r="I20" s="91">
        <f>SUM(E20:H20)</f>
        <v>412000</v>
      </c>
      <c r="J20" s="92">
        <v>420000</v>
      </c>
      <c r="K20" s="93">
        <f t="shared" si="17"/>
        <v>16800</v>
      </c>
      <c r="L20" s="94">
        <f t="shared" si="2"/>
        <v>3675</v>
      </c>
      <c r="M20" s="89">
        <f t="shared" si="3"/>
        <v>38388</v>
      </c>
      <c r="N20" s="93">
        <f t="shared" si="4"/>
        <v>1512</v>
      </c>
      <c r="O20" s="93">
        <f t="shared" si="19"/>
        <v>3914</v>
      </c>
      <c r="P20" s="93">
        <f t="shared" si="5"/>
        <v>1236</v>
      </c>
      <c r="Q20" s="93">
        <f t="shared" si="6"/>
        <v>8</v>
      </c>
      <c r="R20" s="90">
        <f t="shared" si="0"/>
        <v>65533</v>
      </c>
      <c r="S20" s="155"/>
      <c r="T20" s="152"/>
      <c r="U20" s="152"/>
    </row>
    <row r="21" spans="1:22" s="55" customFormat="1" ht="25.5" customHeight="1" thickTop="1" thickBot="1">
      <c r="A21" s="95" t="s">
        <v>6</v>
      </c>
      <c r="B21" s="96"/>
      <c r="C21" s="129"/>
      <c r="D21" s="98"/>
      <c r="E21" s="99">
        <f>SUM(E7:E20)</f>
        <v>5644500</v>
      </c>
      <c r="F21" s="100">
        <f>SUM(F7:F20)</f>
        <v>312000</v>
      </c>
      <c r="G21" s="100">
        <f>SUM(G7:G20)</f>
        <v>0</v>
      </c>
      <c r="H21" s="100">
        <f>SUM(H7:H20)</f>
        <v>0</v>
      </c>
      <c r="I21" s="101">
        <f t="shared" ref="I21" si="28">SUM(E21:H21)</f>
        <v>5956500</v>
      </c>
      <c r="J21" s="102"/>
      <c r="K21" s="100">
        <f t="shared" ref="K21:Q21" si="29">SUM(K7:K20)</f>
        <v>242080</v>
      </c>
      <c r="L21" s="103">
        <f t="shared" si="29"/>
        <v>52954</v>
      </c>
      <c r="M21" s="104">
        <f t="shared" si="29"/>
        <v>553152</v>
      </c>
      <c r="N21" s="100">
        <f t="shared" si="29"/>
        <v>21786</v>
      </c>
      <c r="O21" s="100">
        <f t="shared" si="29"/>
        <v>56586</v>
      </c>
      <c r="P21" s="103">
        <f t="shared" si="29"/>
        <v>17868</v>
      </c>
      <c r="Q21" s="103">
        <f t="shared" si="29"/>
        <v>116</v>
      </c>
      <c r="R21" s="103">
        <f t="shared" si="0"/>
        <v>944542</v>
      </c>
      <c r="S21" s="105">
        <f>I21+R21</f>
        <v>6901042</v>
      </c>
      <c r="T21" s="106">
        <f>'様式24　年間所定労働時間計算書'!AC9</f>
        <v>2412</v>
      </c>
      <c r="U21" s="106">
        <f>INT(S21/T21)</f>
        <v>2861</v>
      </c>
    </row>
    <row r="22" spans="1:22" s="55" customFormat="1" ht="24.95" customHeight="1">
      <c r="T22" s="107"/>
      <c r="U22" s="107"/>
    </row>
    <row r="23" spans="1:22" s="55" customFormat="1" ht="21" customHeight="1" thickBot="1">
      <c r="A23" s="3" t="s">
        <v>5</v>
      </c>
      <c r="B23" s="4" t="s">
        <v>4</v>
      </c>
      <c r="D23" s="3"/>
      <c r="S23" s="107" t="s">
        <v>85</v>
      </c>
      <c r="T23" s="107"/>
      <c r="U23" s="107"/>
    </row>
    <row r="24" spans="1:22" s="55" customFormat="1" ht="25.5" customHeight="1">
      <c r="A24" s="3"/>
      <c r="B24" s="2" t="s">
        <v>3</v>
      </c>
      <c r="D24" s="3"/>
      <c r="S24" s="138" t="s">
        <v>86</v>
      </c>
      <c r="T24" s="141" t="s">
        <v>83</v>
      </c>
      <c r="U24" s="144" t="s">
        <v>93</v>
      </c>
    </row>
    <row r="25" spans="1:22" s="55" customFormat="1" ht="25.5" customHeight="1">
      <c r="A25" s="3"/>
      <c r="B25" s="2" t="s">
        <v>2</v>
      </c>
      <c r="D25" s="3"/>
      <c r="S25" s="139"/>
      <c r="T25" s="142"/>
      <c r="U25" s="145"/>
    </row>
    <row r="26" spans="1:22" s="55" customFormat="1" ht="25.5" customHeight="1" thickBot="1">
      <c r="A26" s="57"/>
      <c r="B26" s="2" t="s">
        <v>1</v>
      </c>
      <c r="D26" s="57"/>
      <c r="S26" s="140"/>
      <c r="T26" s="143"/>
      <c r="U26" s="146"/>
    </row>
    <row r="27" spans="1:22" s="55" customFormat="1" ht="25.5" customHeight="1" thickBot="1">
      <c r="B27" s="57" t="s">
        <v>0</v>
      </c>
      <c r="D27" s="122"/>
      <c r="E27" s="122"/>
      <c r="F27" s="122"/>
      <c r="G27" s="122"/>
      <c r="H27" s="122"/>
      <c r="I27" s="122"/>
      <c r="J27" s="122"/>
      <c r="K27" s="122"/>
      <c r="L27" s="122"/>
      <c r="S27" s="108">
        <f>I21+R21-F21</f>
        <v>6589042</v>
      </c>
      <c r="T27" s="109">
        <f>T21</f>
        <v>2412</v>
      </c>
      <c r="U27" s="110">
        <f>INT(S27/T27)</f>
        <v>2731</v>
      </c>
    </row>
    <row r="28" spans="1:22" s="55" customFormat="1" ht="25.5" customHeight="1">
      <c r="C28" s="51"/>
      <c r="D28" s="51"/>
      <c r="E28" s="51"/>
      <c r="F28" s="51"/>
      <c r="G28" s="51"/>
      <c r="H28" s="51"/>
      <c r="I28" s="51"/>
      <c r="J28" s="51"/>
      <c r="K28" s="51"/>
      <c r="L28" s="51"/>
      <c r="S28" s="111"/>
      <c r="T28" s="112"/>
      <c r="U28" s="112"/>
    </row>
    <row r="29" spans="1:22" s="55" customFormat="1" ht="24" customHeight="1" thickBot="1">
      <c r="A29" s="57" t="s">
        <v>38</v>
      </c>
      <c r="B29" s="57" t="s">
        <v>37</v>
      </c>
      <c r="D29" s="57"/>
      <c r="F29" s="56"/>
      <c r="J29" s="113" t="s">
        <v>89</v>
      </c>
      <c r="K29" s="60">
        <v>40</v>
      </c>
      <c r="L29" s="60">
        <v>8.75</v>
      </c>
      <c r="M29" s="60">
        <v>91.4</v>
      </c>
      <c r="N29" s="60">
        <v>3.6</v>
      </c>
      <c r="O29" s="60">
        <v>9.5</v>
      </c>
      <c r="P29" s="60">
        <v>3</v>
      </c>
      <c r="Q29" s="60">
        <v>0.02</v>
      </c>
      <c r="R29" s="61" t="s">
        <v>41</v>
      </c>
      <c r="S29" s="5"/>
      <c r="T29" s="24"/>
      <c r="U29" s="61" t="s">
        <v>41</v>
      </c>
    </row>
    <row r="30" spans="1:22" s="55" customFormat="1" ht="24" customHeight="1">
      <c r="A30" s="156" t="s">
        <v>36</v>
      </c>
      <c r="B30" s="156" t="s">
        <v>91</v>
      </c>
      <c r="C30" s="62" t="s">
        <v>35</v>
      </c>
      <c r="D30" s="63" t="s">
        <v>34</v>
      </c>
      <c r="E30" s="158" t="s">
        <v>33</v>
      </c>
      <c r="F30" s="159"/>
      <c r="G30" s="159"/>
      <c r="H30" s="159"/>
      <c r="I30" s="160"/>
      <c r="J30" s="161" t="s">
        <v>32</v>
      </c>
      <c r="K30" s="158"/>
      <c r="L30" s="158"/>
      <c r="M30" s="159"/>
      <c r="N30" s="159"/>
      <c r="O30" s="159"/>
      <c r="P30" s="159"/>
      <c r="Q30" s="159"/>
      <c r="R30" s="159"/>
      <c r="S30" s="162" t="s">
        <v>6</v>
      </c>
      <c r="T30" s="141" t="s">
        <v>82</v>
      </c>
      <c r="U30" s="148" t="s">
        <v>92</v>
      </c>
    </row>
    <row r="31" spans="1:22" s="55" customFormat="1" ht="33" customHeight="1" thickBot="1">
      <c r="A31" s="157"/>
      <c r="B31" s="164"/>
      <c r="C31" s="64" t="s">
        <v>31</v>
      </c>
      <c r="D31" s="65" t="s">
        <v>30</v>
      </c>
      <c r="E31" s="66" t="s">
        <v>29</v>
      </c>
      <c r="F31" s="67" t="s">
        <v>28</v>
      </c>
      <c r="G31" s="68" t="s">
        <v>27</v>
      </c>
      <c r="H31" s="68" t="s">
        <v>26</v>
      </c>
      <c r="I31" s="69" t="s">
        <v>21</v>
      </c>
      <c r="J31" s="114" t="s">
        <v>25</v>
      </c>
      <c r="K31" s="71" t="s">
        <v>24</v>
      </c>
      <c r="L31" s="72" t="s">
        <v>22</v>
      </c>
      <c r="M31" s="73" t="s">
        <v>23</v>
      </c>
      <c r="N31" s="121" t="s">
        <v>90</v>
      </c>
      <c r="O31" s="74" t="s">
        <v>95</v>
      </c>
      <c r="P31" s="68" t="s">
        <v>96</v>
      </c>
      <c r="Q31" s="68" t="s">
        <v>94</v>
      </c>
      <c r="R31" s="69" t="s">
        <v>21</v>
      </c>
      <c r="S31" s="163"/>
      <c r="T31" s="147"/>
      <c r="U31" s="149"/>
    </row>
    <row r="32" spans="1:22" s="55" customFormat="1" ht="25.5" customHeight="1">
      <c r="A32" s="75" t="s">
        <v>20</v>
      </c>
      <c r="B32" s="53">
        <v>45802</v>
      </c>
      <c r="C32" s="123">
        <v>12000</v>
      </c>
      <c r="D32" s="84">
        <v>20</v>
      </c>
      <c r="E32" s="77">
        <f>C32*D32</f>
        <v>240000</v>
      </c>
      <c r="F32" s="78">
        <v>9800</v>
      </c>
      <c r="G32" s="79">
        <v>0</v>
      </c>
      <c r="H32" s="79">
        <v>0</v>
      </c>
      <c r="I32" s="80">
        <f t="shared" ref="I32:I38" si="30">SUM(E32:H32)</f>
        <v>249800</v>
      </c>
      <c r="J32" s="81">
        <v>240000</v>
      </c>
      <c r="K32" s="82">
        <f t="shared" ref="K32:K45" si="31">INT(J32*$K$4/1000)</f>
        <v>9600</v>
      </c>
      <c r="L32" s="81">
        <f>INT(J32*$L$4/1000)</f>
        <v>2100</v>
      </c>
      <c r="M32" s="78">
        <f>INT(J32*$M$4/1000)</f>
        <v>21936</v>
      </c>
      <c r="N32" s="77">
        <f>INT(J32*$N$4/1000)</f>
        <v>864</v>
      </c>
      <c r="O32" s="77">
        <f>INT(I32*$O$4/1000)</f>
        <v>2373</v>
      </c>
      <c r="P32" s="77">
        <f>INT(I32*$P$4/1000)</f>
        <v>749</v>
      </c>
      <c r="Q32" s="77">
        <f>INT(I32*$Q$4/1000)</f>
        <v>4</v>
      </c>
      <c r="R32" s="80">
        <f>SUM(K32:Q32)</f>
        <v>37626</v>
      </c>
      <c r="S32" s="153"/>
      <c r="T32" s="150"/>
      <c r="U32" s="150"/>
      <c r="V32" s="55" t="s">
        <v>98</v>
      </c>
    </row>
    <row r="33" spans="1:21" s="55" customFormat="1" ht="25.5" customHeight="1">
      <c r="A33" s="75" t="s">
        <v>19</v>
      </c>
      <c r="B33" s="53">
        <v>45833</v>
      </c>
      <c r="C33" s="123">
        <v>12000</v>
      </c>
      <c r="D33" s="84">
        <v>20</v>
      </c>
      <c r="E33" s="77">
        <f>C33*D33</f>
        <v>240000</v>
      </c>
      <c r="F33" s="78">
        <v>9800</v>
      </c>
      <c r="G33" s="79">
        <v>0</v>
      </c>
      <c r="H33" s="79">
        <v>0</v>
      </c>
      <c r="I33" s="80">
        <f t="shared" si="30"/>
        <v>249800</v>
      </c>
      <c r="J33" s="81">
        <v>240000</v>
      </c>
      <c r="K33" s="83">
        <f t="shared" si="31"/>
        <v>9600</v>
      </c>
      <c r="L33" s="81">
        <f t="shared" ref="L33:L45" si="32">INT(J33*$L$4/1000)</f>
        <v>2100</v>
      </c>
      <c r="M33" s="78">
        <f t="shared" ref="M33:M45" si="33">INT(J33*$M$4/1000)</f>
        <v>21936</v>
      </c>
      <c r="N33" s="77">
        <f t="shared" ref="N33:N45" si="34">INT(J33*$N$4/1000)</f>
        <v>864</v>
      </c>
      <c r="O33" s="77">
        <f>INT(I33*$O$4/1000)</f>
        <v>2373</v>
      </c>
      <c r="P33" s="77">
        <f t="shared" ref="P33:P45" si="35">INT(I33*$P$4/1000)</f>
        <v>749</v>
      </c>
      <c r="Q33" s="77">
        <f t="shared" ref="Q33:Q45" si="36">INT(I33*$Q$4/1000)</f>
        <v>4</v>
      </c>
      <c r="R33" s="80">
        <f t="shared" ref="R33:R45" si="37">SUM(K33:Q33)</f>
        <v>37626</v>
      </c>
      <c r="S33" s="154"/>
      <c r="T33" s="151"/>
      <c r="U33" s="151"/>
    </row>
    <row r="34" spans="1:21" s="55" customFormat="1" ht="25.5" customHeight="1">
      <c r="A34" s="75" t="s">
        <v>17</v>
      </c>
      <c r="B34" s="12"/>
      <c r="C34" s="124"/>
      <c r="D34" s="84"/>
      <c r="E34" s="77">
        <v>85333</v>
      </c>
      <c r="F34" s="78">
        <v>0</v>
      </c>
      <c r="G34" s="79">
        <v>0</v>
      </c>
      <c r="H34" s="79">
        <v>0</v>
      </c>
      <c r="I34" s="80">
        <f t="shared" ref="I34" si="38">SUM(E34:H34)</f>
        <v>85333</v>
      </c>
      <c r="J34" s="81">
        <v>85000</v>
      </c>
      <c r="K34" s="85">
        <f t="shared" ref="K34" si="39">INT(J34*$K$4/1000)</f>
        <v>3400</v>
      </c>
      <c r="L34" s="81">
        <f t="shared" ref="L34" si="40">INT(J34*$L$4/1000)</f>
        <v>743</v>
      </c>
      <c r="M34" s="78">
        <f t="shared" ref="M34" si="41">INT(J34*$M$4/1000)</f>
        <v>7769</v>
      </c>
      <c r="N34" s="77">
        <f t="shared" ref="N34" si="42">INT(J34*$N$4/1000)</f>
        <v>306</v>
      </c>
      <c r="O34" s="77">
        <f t="shared" ref="O34" si="43">INT(I34*$O$4/1000)</f>
        <v>810</v>
      </c>
      <c r="P34" s="77">
        <f t="shared" ref="P34" si="44">INT(I34*$P$4/1000)</f>
        <v>255</v>
      </c>
      <c r="Q34" s="77">
        <f t="shared" ref="Q34" si="45">INT(I34*$Q$4/1000)</f>
        <v>1</v>
      </c>
      <c r="R34" s="80">
        <f t="shared" ref="R34" si="46">SUM(K34:Q34)</f>
        <v>13284</v>
      </c>
      <c r="S34" s="154"/>
      <c r="T34" s="151"/>
      <c r="U34" s="151"/>
    </row>
    <row r="35" spans="1:21" s="55" customFormat="1" ht="25.5" customHeight="1">
      <c r="A35" s="75" t="s">
        <v>18</v>
      </c>
      <c r="B35" s="53">
        <v>45863</v>
      </c>
      <c r="C35" s="123">
        <v>12000</v>
      </c>
      <c r="D35" s="84">
        <v>20</v>
      </c>
      <c r="E35" s="77">
        <f>C35*D35</f>
        <v>240000</v>
      </c>
      <c r="F35" s="78">
        <v>9800</v>
      </c>
      <c r="G35" s="79">
        <v>0</v>
      </c>
      <c r="H35" s="79">
        <v>0</v>
      </c>
      <c r="I35" s="80">
        <f t="shared" si="30"/>
        <v>249800</v>
      </c>
      <c r="J35" s="81">
        <v>240000</v>
      </c>
      <c r="K35" s="85">
        <f t="shared" si="31"/>
        <v>9600</v>
      </c>
      <c r="L35" s="81">
        <f t="shared" si="32"/>
        <v>2100</v>
      </c>
      <c r="M35" s="78">
        <f t="shared" si="33"/>
        <v>21936</v>
      </c>
      <c r="N35" s="77">
        <f t="shared" si="34"/>
        <v>864</v>
      </c>
      <c r="O35" s="77">
        <f t="shared" ref="O35:O38" si="47">INT(I35*$O$4/1000)</f>
        <v>2373</v>
      </c>
      <c r="P35" s="77">
        <f t="shared" si="35"/>
        <v>749</v>
      </c>
      <c r="Q35" s="77">
        <f t="shared" si="36"/>
        <v>4</v>
      </c>
      <c r="R35" s="80">
        <f t="shared" si="37"/>
        <v>37626</v>
      </c>
      <c r="S35" s="154"/>
      <c r="T35" s="151"/>
      <c r="U35" s="151"/>
    </row>
    <row r="36" spans="1:21" s="55" customFormat="1" ht="25.5" customHeight="1">
      <c r="A36" s="75" t="s">
        <v>16</v>
      </c>
      <c r="B36" s="53">
        <v>45894</v>
      </c>
      <c r="C36" s="123">
        <v>12000</v>
      </c>
      <c r="D36" s="84">
        <v>20</v>
      </c>
      <c r="E36" s="77">
        <f t="shared" ref="E36:E45" si="48">C36*D36</f>
        <v>240000</v>
      </c>
      <c r="F36" s="78">
        <v>9800</v>
      </c>
      <c r="G36" s="79">
        <v>0</v>
      </c>
      <c r="H36" s="79">
        <v>0</v>
      </c>
      <c r="I36" s="80">
        <f t="shared" si="30"/>
        <v>249800</v>
      </c>
      <c r="J36" s="81">
        <v>240000</v>
      </c>
      <c r="K36" s="85">
        <f t="shared" si="31"/>
        <v>9600</v>
      </c>
      <c r="L36" s="81">
        <f t="shared" si="32"/>
        <v>2100</v>
      </c>
      <c r="M36" s="78">
        <f t="shared" si="33"/>
        <v>21936</v>
      </c>
      <c r="N36" s="77">
        <f t="shared" si="34"/>
        <v>864</v>
      </c>
      <c r="O36" s="77">
        <f t="shared" si="47"/>
        <v>2373</v>
      </c>
      <c r="P36" s="77">
        <f t="shared" si="35"/>
        <v>749</v>
      </c>
      <c r="Q36" s="77">
        <f t="shared" si="36"/>
        <v>4</v>
      </c>
      <c r="R36" s="80">
        <f t="shared" si="37"/>
        <v>37626</v>
      </c>
      <c r="S36" s="154"/>
      <c r="T36" s="151"/>
      <c r="U36" s="151"/>
    </row>
    <row r="37" spans="1:21" s="55" customFormat="1" ht="25.5" customHeight="1">
      <c r="A37" s="75" t="s">
        <v>15</v>
      </c>
      <c r="B37" s="53">
        <v>45925</v>
      </c>
      <c r="C37" s="123">
        <v>12000</v>
      </c>
      <c r="D37" s="84">
        <v>20</v>
      </c>
      <c r="E37" s="77">
        <f>C37*D37</f>
        <v>240000</v>
      </c>
      <c r="F37" s="78">
        <v>9800</v>
      </c>
      <c r="G37" s="79">
        <v>0</v>
      </c>
      <c r="H37" s="79">
        <v>0</v>
      </c>
      <c r="I37" s="80">
        <f t="shared" si="30"/>
        <v>249800</v>
      </c>
      <c r="J37" s="81">
        <v>240000</v>
      </c>
      <c r="K37" s="85">
        <f t="shared" si="31"/>
        <v>9600</v>
      </c>
      <c r="L37" s="81">
        <f t="shared" si="32"/>
        <v>2100</v>
      </c>
      <c r="M37" s="78">
        <f t="shared" si="33"/>
        <v>21936</v>
      </c>
      <c r="N37" s="77">
        <f t="shared" si="34"/>
        <v>864</v>
      </c>
      <c r="O37" s="77">
        <f t="shared" si="47"/>
        <v>2373</v>
      </c>
      <c r="P37" s="77">
        <f t="shared" si="35"/>
        <v>749</v>
      </c>
      <c r="Q37" s="77">
        <f t="shared" si="36"/>
        <v>4</v>
      </c>
      <c r="R37" s="80">
        <f t="shared" si="37"/>
        <v>37626</v>
      </c>
      <c r="S37" s="154"/>
      <c r="T37" s="151"/>
      <c r="U37" s="151"/>
    </row>
    <row r="38" spans="1:21" s="55" customFormat="1" ht="25.5" customHeight="1">
      <c r="A38" s="75" t="s">
        <v>14</v>
      </c>
      <c r="B38" s="53">
        <v>45955</v>
      </c>
      <c r="C38" s="123">
        <v>12000</v>
      </c>
      <c r="D38" s="84">
        <v>20</v>
      </c>
      <c r="E38" s="77">
        <f t="shared" si="48"/>
        <v>240000</v>
      </c>
      <c r="F38" s="78">
        <v>9800</v>
      </c>
      <c r="G38" s="79">
        <v>0</v>
      </c>
      <c r="H38" s="79">
        <v>0</v>
      </c>
      <c r="I38" s="80">
        <f t="shared" si="30"/>
        <v>249800</v>
      </c>
      <c r="J38" s="81">
        <v>240000</v>
      </c>
      <c r="K38" s="85">
        <f t="shared" si="31"/>
        <v>9600</v>
      </c>
      <c r="L38" s="81">
        <f t="shared" si="32"/>
        <v>2100</v>
      </c>
      <c r="M38" s="78">
        <f t="shared" si="33"/>
        <v>21936</v>
      </c>
      <c r="N38" s="77">
        <f t="shared" si="34"/>
        <v>864</v>
      </c>
      <c r="O38" s="77">
        <f t="shared" si="47"/>
        <v>2373</v>
      </c>
      <c r="P38" s="77">
        <f t="shared" si="35"/>
        <v>749</v>
      </c>
      <c r="Q38" s="77">
        <f t="shared" si="36"/>
        <v>4</v>
      </c>
      <c r="R38" s="80">
        <f t="shared" si="37"/>
        <v>37626</v>
      </c>
      <c r="S38" s="154"/>
      <c r="T38" s="151"/>
      <c r="U38" s="151"/>
    </row>
    <row r="39" spans="1:21" s="55" customFormat="1" ht="25.5" customHeight="1">
      <c r="A39" s="75" t="s">
        <v>13</v>
      </c>
      <c r="B39" s="53">
        <v>45986</v>
      </c>
      <c r="C39" s="123">
        <v>12000</v>
      </c>
      <c r="D39" s="84">
        <v>20</v>
      </c>
      <c r="E39" s="77">
        <f t="shared" si="48"/>
        <v>240000</v>
      </c>
      <c r="F39" s="78">
        <v>9800</v>
      </c>
      <c r="G39" s="79">
        <v>0</v>
      </c>
      <c r="H39" s="79">
        <v>0</v>
      </c>
      <c r="I39" s="80">
        <f t="shared" ref="I39:I45" si="49">SUM(E39:H39)</f>
        <v>249800</v>
      </c>
      <c r="J39" s="81">
        <v>240000</v>
      </c>
      <c r="K39" s="85">
        <f t="shared" si="31"/>
        <v>9600</v>
      </c>
      <c r="L39" s="81">
        <f t="shared" si="32"/>
        <v>2100</v>
      </c>
      <c r="M39" s="78">
        <f t="shared" si="33"/>
        <v>21936</v>
      </c>
      <c r="N39" s="77">
        <f t="shared" si="34"/>
        <v>864</v>
      </c>
      <c r="O39" s="77">
        <f>INT(I39*$O$4/1000)</f>
        <v>2373</v>
      </c>
      <c r="P39" s="77">
        <f t="shared" si="35"/>
        <v>749</v>
      </c>
      <c r="Q39" s="77">
        <f t="shared" si="36"/>
        <v>4</v>
      </c>
      <c r="R39" s="80">
        <f t="shared" si="37"/>
        <v>37626</v>
      </c>
      <c r="S39" s="154"/>
      <c r="T39" s="151"/>
      <c r="U39" s="151"/>
    </row>
    <row r="40" spans="1:21" s="55" customFormat="1" ht="25.5" customHeight="1">
      <c r="A40" s="86" t="s">
        <v>12</v>
      </c>
      <c r="B40" s="53">
        <v>46016</v>
      </c>
      <c r="C40" s="123">
        <v>12000</v>
      </c>
      <c r="D40" s="84">
        <v>20</v>
      </c>
      <c r="E40" s="77">
        <f t="shared" si="48"/>
        <v>240000</v>
      </c>
      <c r="F40" s="78">
        <v>9800</v>
      </c>
      <c r="G40" s="79">
        <v>0</v>
      </c>
      <c r="H40" s="79">
        <v>0</v>
      </c>
      <c r="I40" s="80">
        <f t="shared" si="49"/>
        <v>249800</v>
      </c>
      <c r="J40" s="81">
        <v>240000</v>
      </c>
      <c r="K40" s="85">
        <f t="shared" si="31"/>
        <v>9600</v>
      </c>
      <c r="L40" s="81">
        <f t="shared" si="32"/>
        <v>2100</v>
      </c>
      <c r="M40" s="78">
        <f t="shared" si="33"/>
        <v>21936</v>
      </c>
      <c r="N40" s="77">
        <f t="shared" si="34"/>
        <v>864</v>
      </c>
      <c r="O40" s="77">
        <f t="shared" ref="O40:O45" si="50">INT(I40*$O$4/1000)</f>
        <v>2373</v>
      </c>
      <c r="P40" s="77">
        <f t="shared" si="35"/>
        <v>749</v>
      </c>
      <c r="Q40" s="77">
        <f t="shared" si="36"/>
        <v>4</v>
      </c>
      <c r="R40" s="80">
        <f t="shared" si="37"/>
        <v>37626</v>
      </c>
      <c r="S40" s="154"/>
      <c r="T40" s="151"/>
      <c r="U40" s="151"/>
    </row>
    <row r="41" spans="1:21" s="55" customFormat="1" ht="25.5" customHeight="1">
      <c r="A41" s="86" t="s">
        <v>10</v>
      </c>
      <c r="B41" s="53">
        <v>46032</v>
      </c>
      <c r="C41" s="124"/>
      <c r="D41" s="84"/>
      <c r="E41" s="77">
        <v>85333</v>
      </c>
      <c r="F41" s="78">
        <v>0</v>
      </c>
      <c r="G41" s="79">
        <v>0</v>
      </c>
      <c r="H41" s="79">
        <v>0</v>
      </c>
      <c r="I41" s="80">
        <f t="shared" ref="I41" si="51">SUM(E41:H41)</f>
        <v>85333</v>
      </c>
      <c r="J41" s="81">
        <v>85000</v>
      </c>
      <c r="K41" s="85">
        <f t="shared" ref="K41" si="52">INT(J41*$K$4/1000)</f>
        <v>3400</v>
      </c>
      <c r="L41" s="81">
        <f t="shared" ref="L41" si="53">INT(J41*$L$4/1000)</f>
        <v>743</v>
      </c>
      <c r="M41" s="78">
        <f t="shared" ref="M41" si="54">INT(J41*$M$4/1000)</f>
        <v>7769</v>
      </c>
      <c r="N41" s="77">
        <f t="shared" ref="N41" si="55">INT(J41*$N$4/1000)</f>
        <v>306</v>
      </c>
      <c r="O41" s="77">
        <f t="shared" ref="O41" si="56">INT(I41*$O$4/1000)</f>
        <v>810</v>
      </c>
      <c r="P41" s="77">
        <f t="shared" ref="P41" si="57">INT(I41*$P$4/1000)</f>
        <v>255</v>
      </c>
      <c r="Q41" s="77">
        <f t="shared" ref="Q41" si="58">INT(I41*$Q$4/1000)</f>
        <v>1</v>
      </c>
      <c r="R41" s="80">
        <f t="shared" ref="R41" si="59">SUM(K41:Q41)</f>
        <v>13284</v>
      </c>
      <c r="S41" s="154"/>
      <c r="T41" s="151"/>
      <c r="U41" s="151"/>
    </row>
    <row r="42" spans="1:21" s="55" customFormat="1" ht="25.5" customHeight="1">
      <c r="A42" s="86" t="s">
        <v>11</v>
      </c>
      <c r="B42" s="53">
        <v>46047</v>
      </c>
      <c r="C42" s="123">
        <v>12000</v>
      </c>
      <c r="D42" s="84">
        <v>20</v>
      </c>
      <c r="E42" s="77">
        <f t="shared" si="48"/>
        <v>240000</v>
      </c>
      <c r="F42" s="78">
        <v>9800</v>
      </c>
      <c r="G42" s="79">
        <v>0</v>
      </c>
      <c r="H42" s="79">
        <v>0</v>
      </c>
      <c r="I42" s="80">
        <f t="shared" si="49"/>
        <v>249800</v>
      </c>
      <c r="J42" s="81">
        <v>240000</v>
      </c>
      <c r="K42" s="85">
        <f t="shared" si="31"/>
        <v>9600</v>
      </c>
      <c r="L42" s="81">
        <f t="shared" si="32"/>
        <v>2100</v>
      </c>
      <c r="M42" s="78">
        <f t="shared" si="33"/>
        <v>21936</v>
      </c>
      <c r="N42" s="77">
        <f t="shared" si="34"/>
        <v>864</v>
      </c>
      <c r="O42" s="77">
        <f t="shared" si="50"/>
        <v>2373</v>
      </c>
      <c r="P42" s="77">
        <f t="shared" si="35"/>
        <v>749</v>
      </c>
      <c r="Q42" s="77">
        <f t="shared" si="36"/>
        <v>4</v>
      </c>
      <c r="R42" s="80">
        <f>SUM(K42:Q42)</f>
        <v>37626</v>
      </c>
      <c r="S42" s="154"/>
      <c r="T42" s="151"/>
      <c r="U42" s="151"/>
    </row>
    <row r="43" spans="1:21" s="55" customFormat="1" ht="25.5" customHeight="1">
      <c r="A43" s="86" t="s">
        <v>9</v>
      </c>
      <c r="B43" s="53">
        <v>46078</v>
      </c>
      <c r="C43" s="125">
        <v>12000</v>
      </c>
      <c r="D43" s="115">
        <v>20</v>
      </c>
      <c r="E43" s="77">
        <f t="shared" si="48"/>
        <v>240000</v>
      </c>
      <c r="F43" s="78">
        <v>9800</v>
      </c>
      <c r="G43" s="79">
        <v>0</v>
      </c>
      <c r="H43" s="79">
        <v>0</v>
      </c>
      <c r="I43" s="80">
        <f t="shared" si="49"/>
        <v>249800</v>
      </c>
      <c r="J43" s="81">
        <v>240000</v>
      </c>
      <c r="K43" s="85">
        <f t="shared" si="31"/>
        <v>9600</v>
      </c>
      <c r="L43" s="81">
        <f t="shared" si="32"/>
        <v>2100</v>
      </c>
      <c r="M43" s="78">
        <f t="shared" si="33"/>
        <v>21936</v>
      </c>
      <c r="N43" s="77">
        <f t="shared" si="34"/>
        <v>864</v>
      </c>
      <c r="O43" s="77">
        <f t="shared" si="50"/>
        <v>2373</v>
      </c>
      <c r="P43" s="77">
        <f t="shared" si="35"/>
        <v>749</v>
      </c>
      <c r="Q43" s="77">
        <f t="shared" si="36"/>
        <v>4</v>
      </c>
      <c r="R43" s="80">
        <f t="shared" si="37"/>
        <v>37626</v>
      </c>
      <c r="S43" s="154"/>
      <c r="T43" s="151"/>
      <c r="U43" s="151"/>
    </row>
    <row r="44" spans="1:21" s="55" customFormat="1" ht="25.5" customHeight="1">
      <c r="A44" s="86" t="s">
        <v>8</v>
      </c>
      <c r="B44" s="53">
        <v>46106</v>
      </c>
      <c r="C44" s="126">
        <v>12000</v>
      </c>
      <c r="D44" s="84">
        <v>20</v>
      </c>
      <c r="E44" s="116">
        <f t="shared" si="48"/>
        <v>240000</v>
      </c>
      <c r="F44" s="78">
        <v>9800</v>
      </c>
      <c r="G44" s="79">
        <v>0</v>
      </c>
      <c r="H44" s="79">
        <v>0</v>
      </c>
      <c r="I44" s="80">
        <f t="shared" si="49"/>
        <v>249800</v>
      </c>
      <c r="J44" s="81">
        <v>240000</v>
      </c>
      <c r="K44" s="85">
        <f t="shared" si="31"/>
        <v>9600</v>
      </c>
      <c r="L44" s="81">
        <f t="shared" si="32"/>
        <v>2100</v>
      </c>
      <c r="M44" s="78">
        <f t="shared" si="33"/>
        <v>21936</v>
      </c>
      <c r="N44" s="77">
        <f t="shared" si="34"/>
        <v>864</v>
      </c>
      <c r="O44" s="77">
        <f t="shared" si="50"/>
        <v>2373</v>
      </c>
      <c r="P44" s="77">
        <f t="shared" si="35"/>
        <v>749</v>
      </c>
      <c r="Q44" s="77">
        <f t="shared" si="36"/>
        <v>4</v>
      </c>
      <c r="R44" s="80">
        <f t="shared" si="37"/>
        <v>37626</v>
      </c>
      <c r="S44" s="154"/>
      <c r="T44" s="151"/>
      <c r="U44" s="151"/>
    </row>
    <row r="45" spans="1:21" s="55" customFormat="1" ht="25.5" customHeight="1" thickBot="1">
      <c r="A45" s="87" t="s">
        <v>7</v>
      </c>
      <c r="B45" s="54">
        <v>46137</v>
      </c>
      <c r="C45" s="127">
        <v>12000</v>
      </c>
      <c r="D45" s="88">
        <v>20</v>
      </c>
      <c r="E45" s="117">
        <f t="shared" si="48"/>
        <v>240000</v>
      </c>
      <c r="F45" s="89">
        <v>9800</v>
      </c>
      <c r="G45" s="90">
        <v>0</v>
      </c>
      <c r="H45" s="90">
        <v>0</v>
      </c>
      <c r="I45" s="91">
        <f t="shared" si="49"/>
        <v>249800</v>
      </c>
      <c r="J45" s="92">
        <v>240000</v>
      </c>
      <c r="K45" s="118">
        <f t="shared" si="31"/>
        <v>9600</v>
      </c>
      <c r="L45" s="94">
        <f t="shared" si="32"/>
        <v>2100</v>
      </c>
      <c r="M45" s="89">
        <f t="shared" si="33"/>
        <v>21936</v>
      </c>
      <c r="N45" s="93">
        <f t="shared" si="34"/>
        <v>864</v>
      </c>
      <c r="O45" s="93">
        <f t="shared" si="50"/>
        <v>2373</v>
      </c>
      <c r="P45" s="93">
        <f t="shared" si="35"/>
        <v>749</v>
      </c>
      <c r="Q45" s="93">
        <f t="shared" si="36"/>
        <v>4</v>
      </c>
      <c r="R45" s="91">
        <f t="shared" si="37"/>
        <v>37626</v>
      </c>
      <c r="S45" s="155"/>
      <c r="T45" s="152"/>
      <c r="U45" s="152"/>
    </row>
    <row r="46" spans="1:21" s="55" customFormat="1" ht="25.5" customHeight="1" thickTop="1" thickBot="1">
      <c r="A46" s="95" t="s">
        <v>6</v>
      </c>
      <c r="B46" s="96"/>
      <c r="C46" s="97"/>
      <c r="D46" s="98"/>
      <c r="E46" s="99">
        <f>SUM(E32:E45)</f>
        <v>3050666</v>
      </c>
      <c r="F46" s="100">
        <f>SUM(F32:F45)</f>
        <v>117600</v>
      </c>
      <c r="G46" s="100">
        <f>SUM(G32:G45)</f>
        <v>0</v>
      </c>
      <c r="H46" s="100">
        <f>SUM(H32:H45)</f>
        <v>0</v>
      </c>
      <c r="I46" s="101">
        <f>SUM(E46:H46)</f>
        <v>3168266</v>
      </c>
      <c r="J46" s="119"/>
      <c r="K46" s="120">
        <f t="shared" ref="K46:R46" si="60">SUM(K32:K45)</f>
        <v>122000</v>
      </c>
      <c r="L46" s="103">
        <f t="shared" si="60"/>
        <v>26686</v>
      </c>
      <c r="M46" s="100">
        <f t="shared" si="60"/>
        <v>278770</v>
      </c>
      <c r="N46" s="100">
        <f t="shared" si="60"/>
        <v>10980</v>
      </c>
      <c r="O46" s="100">
        <f t="shared" si="60"/>
        <v>30096</v>
      </c>
      <c r="P46" s="103">
        <f t="shared" si="60"/>
        <v>9498</v>
      </c>
      <c r="Q46" s="103">
        <f t="shared" si="60"/>
        <v>50</v>
      </c>
      <c r="R46" s="101">
        <f t="shared" si="60"/>
        <v>478080</v>
      </c>
      <c r="S46" s="105">
        <f>I46+R46</f>
        <v>3646346</v>
      </c>
      <c r="T46" s="106">
        <f>'様式24　年間所定労働時間計算書'!AC10</f>
        <v>1605</v>
      </c>
      <c r="U46" s="106">
        <f>INT(S46/T46)</f>
        <v>2271</v>
      </c>
    </row>
    <row r="47" spans="1:21" s="55" customFormat="1" ht="24.95" customHeight="1">
      <c r="T47" s="107"/>
      <c r="U47" s="107"/>
    </row>
    <row r="48" spans="1:21" s="55" customFormat="1" ht="24.75" customHeight="1" thickBot="1">
      <c r="A48" s="3" t="s">
        <v>5</v>
      </c>
      <c r="B48" s="4" t="s">
        <v>4</v>
      </c>
      <c r="D48" s="3"/>
      <c r="S48" s="107" t="s">
        <v>85</v>
      </c>
      <c r="T48" s="107"/>
      <c r="U48" s="107"/>
    </row>
    <row r="49" spans="1:21" s="55" customFormat="1" ht="25.5" customHeight="1">
      <c r="A49" s="3"/>
      <c r="B49" s="2" t="s">
        <v>3</v>
      </c>
      <c r="D49" s="3"/>
      <c r="S49" s="138" t="s">
        <v>86</v>
      </c>
      <c r="T49" s="141" t="s">
        <v>83</v>
      </c>
      <c r="U49" s="144" t="s">
        <v>84</v>
      </c>
    </row>
    <row r="50" spans="1:21" s="55" customFormat="1" ht="25.5" customHeight="1">
      <c r="A50" s="3"/>
      <c r="B50" s="2" t="s">
        <v>2</v>
      </c>
      <c r="D50" s="3"/>
      <c r="S50" s="139"/>
      <c r="T50" s="142"/>
      <c r="U50" s="145"/>
    </row>
    <row r="51" spans="1:21" s="55" customFormat="1" ht="25.5" customHeight="1" thickBot="1">
      <c r="A51" s="57"/>
      <c r="B51" s="2" t="s">
        <v>1</v>
      </c>
      <c r="D51" s="57"/>
      <c r="S51" s="140"/>
      <c r="T51" s="143"/>
      <c r="U51" s="146"/>
    </row>
    <row r="52" spans="1:21" s="55" customFormat="1" ht="25.5" customHeight="1" thickBot="1">
      <c r="B52" s="57" t="s">
        <v>0</v>
      </c>
      <c r="D52" s="122"/>
      <c r="E52" s="122"/>
      <c r="F52" s="122"/>
      <c r="G52" s="122"/>
      <c r="H52" s="122"/>
      <c r="I52" s="122"/>
      <c r="J52" s="122"/>
      <c r="K52" s="122"/>
      <c r="L52" s="122"/>
      <c r="S52" s="108">
        <f>I46+R46-F46</f>
        <v>3528746</v>
      </c>
      <c r="T52" s="109">
        <f>T46</f>
        <v>1605</v>
      </c>
      <c r="U52" s="110">
        <f>INT(S52/T52)</f>
        <v>2198</v>
      </c>
    </row>
    <row r="53" spans="1:21" s="55" customFormat="1" ht="24.95" customHeight="1">
      <c r="T53" s="24"/>
      <c r="U53" s="24"/>
    </row>
    <row r="54" spans="1:21" ht="24.95" customHeight="1">
      <c r="T54" s="49"/>
      <c r="U54" s="49"/>
    </row>
    <row r="55" spans="1:21" ht="24.95" customHeight="1">
      <c r="T55" s="1"/>
    </row>
  </sheetData>
  <mergeCells count="27">
    <mergeCell ref="A1:S1"/>
    <mergeCell ref="A5:A6"/>
    <mergeCell ref="E5:I5"/>
    <mergeCell ref="J5:R5"/>
    <mergeCell ref="S5:S6"/>
    <mergeCell ref="B5:B6"/>
    <mergeCell ref="A30:A31"/>
    <mergeCell ref="E30:I30"/>
    <mergeCell ref="J30:R30"/>
    <mergeCell ref="S30:S31"/>
    <mergeCell ref="S7:S20"/>
    <mergeCell ref="B30:B31"/>
    <mergeCell ref="S49:S51"/>
    <mergeCell ref="T49:T51"/>
    <mergeCell ref="U49:U51"/>
    <mergeCell ref="T5:T6"/>
    <mergeCell ref="U5:U6"/>
    <mergeCell ref="T7:T20"/>
    <mergeCell ref="U7:U20"/>
    <mergeCell ref="T24:T26"/>
    <mergeCell ref="U24:U26"/>
    <mergeCell ref="T30:T31"/>
    <mergeCell ref="U30:U31"/>
    <mergeCell ref="S32:S45"/>
    <mergeCell ref="T32:T45"/>
    <mergeCell ref="U32:U45"/>
    <mergeCell ref="S24:S26"/>
  </mergeCells>
  <phoneticPr fontId="3"/>
  <printOptions horizontalCentered="1"/>
  <pageMargins left="0.39370078740157483" right="0.39370078740157483" top="0.98425196850393704" bottom="0.59055118110236227" header="0.59055118110236227" footer="0.19685039370078741"/>
  <pageSetup paperSize="9" scale="61" orientation="landscape" r:id="rId1"/>
  <headerFooter alignWithMargins="0">
    <oddHeader>&amp;R（様式２４）</oddHeader>
    <oddFooter>&amp;C25&amp;R原子力機構【CLADS委託研究実施要領】</oddFooter>
  </headerFooter>
  <rowBreaks count="1" manualBreakCount="1">
    <brk id="28"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4"/>
  <sheetViews>
    <sheetView view="pageBreakPreview" zoomScaleNormal="100" zoomScaleSheetLayoutView="100" workbookViewId="0">
      <selection activeCell="C15" sqref="C15:D15"/>
    </sheetView>
  </sheetViews>
  <sheetFormatPr defaultColWidth="7.375" defaultRowHeight="15" customHeight="1"/>
  <cols>
    <col min="1" max="1" width="8.25" style="23" customWidth="1"/>
    <col min="2" max="2" width="11.625" style="23" customWidth="1"/>
    <col min="3" max="14" width="7.375" style="23"/>
    <col min="15" max="15" width="7.375" style="23" customWidth="1"/>
    <col min="16" max="16" width="12.625" style="23" customWidth="1"/>
    <col min="17" max="16384" width="7.375" style="23"/>
  </cols>
  <sheetData>
    <row r="1" spans="1:16" ht="21" customHeight="1">
      <c r="A1" s="130" t="s">
        <v>79</v>
      </c>
      <c r="B1" s="130"/>
      <c r="C1" s="131"/>
      <c r="D1" s="131"/>
      <c r="E1" s="131"/>
      <c r="F1" s="131"/>
      <c r="G1" s="131"/>
      <c r="H1" s="131"/>
      <c r="I1" s="131"/>
      <c r="J1" s="131"/>
      <c r="K1" s="131"/>
      <c r="L1" s="131"/>
      <c r="M1" s="131"/>
      <c r="N1" s="131"/>
      <c r="O1" s="131"/>
      <c r="P1" s="131"/>
    </row>
    <row r="2" spans="1:16" ht="21" customHeight="1">
      <c r="A2" s="24"/>
      <c r="B2" s="24"/>
      <c r="C2" s="24"/>
      <c r="D2" s="24"/>
      <c r="E2" s="24"/>
      <c r="F2" s="24"/>
      <c r="G2" s="24"/>
      <c r="H2" s="24"/>
      <c r="I2" s="24"/>
      <c r="J2" s="24"/>
      <c r="K2" s="24"/>
      <c r="L2" s="24"/>
    </row>
    <row r="3" spans="1:16" ht="21" customHeight="1">
      <c r="A3" s="36" t="s">
        <v>78</v>
      </c>
      <c r="B3" s="24"/>
      <c r="C3" s="24"/>
      <c r="D3" s="24"/>
      <c r="E3" s="24"/>
      <c r="F3" s="24"/>
      <c r="G3" s="24"/>
      <c r="H3" s="24"/>
      <c r="I3" s="24"/>
      <c r="J3" s="24"/>
      <c r="K3" s="24"/>
      <c r="L3" s="24"/>
    </row>
    <row r="4" spans="1:16" ht="21" customHeight="1">
      <c r="A4" s="47"/>
      <c r="B4" s="34"/>
      <c r="C4" s="166" t="s">
        <v>77</v>
      </c>
      <c r="D4" s="166"/>
      <c r="E4" s="166"/>
      <c r="F4" s="166"/>
      <c r="G4" s="166"/>
      <c r="H4" s="166"/>
      <c r="I4" s="166"/>
      <c r="J4" s="166"/>
      <c r="K4" s="166"/>
      <c r="L4" s="166"/>
      <c r="M4" s="167"/>
      <c r="N4" s="167"/>
      <c r="O4" s="168"/>
      <c r="P4" s="46"/>
    </row>
    <row r="5" spans="1:16" ht="21" customHeight="1">
      <c r="A5" s="33" t="s">
        <v>76</v>
      </c>
      <c r="B5" s="32" t="s">
        <v>75</v>
      </c>
      <c r="C5" s="169" t="s">
        <v>99</v>
      </c>
      <c r="D5" s="170"/>
      <c r="E5" s="170"/>
      <c r="F5" s="170"/>
      <c r="G5" s="170"/>
      <c r="H5" s="170"/>
      <c r="I5" s="170"/>
      <c r="J5" s="170"/>
      <c r="K5" s="170"/>
      <c r="L5" s="170"/>
      <c r="M5" s="171"/>
      <c r="N5" s="171"/>
      <c r="O5" s="172"/>
      <c r="P5" s="45" t="s">
        <v>74</v>
      </c>
    </row>
    <row r="6" spans="1:16" ht="21" customHeight="1">
      <c r="A6" s="31"/>
      <c r="B6" s="30"/>
      <c r="C6" s="26" t="s">
        <v>73</v>
      </c>
      <c r="D6" s="26" t="s">
        <v>72</v>
      </c>
      <c r="E6" s="26" t="s">
        <v>71</v>
      </c>
      <c r="F6" s="26" t="s">
        <v>70</v>
      </c>
      <c r="G6" s="26" t="s">
        <v>69</v>
      </c>
      <c r="H6" s="26" t="s">
        <v>68</v>
      </c>
      <c r="I6" s="26" t="s">
        <v>67</v>
      </c>
      <c r="J6" s="26" t="s">
        <v>66</v>
      </c>
      <c r="K6" s="26" t="s">
        <v>65</v>
      </c>
      <c r="L6" s="26" t="s">
        <v>64</v>
      </c>
      <c r="M6" s="26" t="s">
        <v>63</v>
      </c>
      <c r="N6" s="26" t="s">
        <v>62</v>
      </c>
      <c r="O6" s="26" t="s">
        <v>50</v>
      </c>
      <c r="P6" s="44" t="s">
        <v>56</v>
      </c>
    </row>
    <row r="7" spans="1:16" ht="21" customHeight="1">
      <c r="A7" s="28" t="s">
        <v>54</v>
      </c>
      <c r="B7" s="29">
        <f>'様式25a　人件費実績明細書'!U21</f>
        <v>2861</v>
      </c>
      <c r="C7" s="43">
        <v>80</v>
      </c>
      <c r="D7" s="43">
        <v>80</v>
      </c>
      <c r="E7" s="43">
        <v>80</v>
      </c>
      <c r="F7" s="43">
        <v>80</v>
      </c>
      <c r="G7" s="43">
        <v>80</v>
      </c>
      <c r="H7" s="43">
        <v>80</v>
      </c>
      <c r="I7" s="43">
        <v>80</v>
      </c>
      <c r="J7" s="43">
        <v>80</v>
      </c>
      <c r="K7" s="43">
        <v>80</v>
      </c>
      <c r="L7" s="43">
        <v>80</v>
      </c>
      <c r="M7" s="43">
        <v>80</v>
      </c>
      <c r="N7" s="43">
        <v>80</v>
      </c>
      <c r="O7" s="42">
        <f>SUM(C7:N7)</f>
        <v>960</v>
      </c>
      <c r="P7" s="38">
        <f>B7*O7</f>
        <v>2746560</v>
      </c>
    </row>
    <row r="8" spans="1:16" ht="21" customHeight="1">
      <c r="A8" s="28" t="s">
        <v>53</v>
      </c>
      <c r="B8" s="27">
        <f>'様式25a　人件費実績明細書'!U46</f>
        <v>2271</v>
      </c>
      <c r="C8" s="43">
        <v>30</v>
      </c>
      <c r="D8" s="43">
        <v>30</v>
      </c>
      <c r="E8" s="43">
        <v>30</v>
      </c>
      <c r="F8" s="43">
        <v>30</v>
      </c>
      <c r="G8" s="43">
        <v>30</v>
      </c>
      <c r="H8" s="43">
        <v>30</v>
      </c>
      <c r="I8" s="43">
        <v>30</v>
      </c>
      <c r="J8" s="43">
        <v>30</v>
      </c>
      <c r="K8" s="43">
        <v>30</v>
      </c>
      <c r="L8" s="43">
        <v>30</v>
      </c>
      <c r="M8" s="43">
        <v>30</v>
      </c>
      <c r="N8" s="43">
        <v>30</v>
      </c>
      <c r="O8" s="42">
        <f>SUM(C8:N8)</f>
        <v>360</v>
      </c>
      <c r="P8" s="38">
        <f>B8*O8</f>
        <v>817560</v>
      </c>
    </row>
    <row r="9" spans="1:16" ht="21" customHeight="1">
      <c r="A9" s="26" t="s">
        <v>50</v>
      </c>
      <c r="B9" s="41"/>
      <c r="C9" s="40"/>
      <c r="D9" s="40"/>
      <c r="E9" s="40"/>
      <c r="F9" s="40"/>
      <c r="G9" s="40"/>
      <c r="H9" s="40"/>
      <c r="I9" s="40"/>
      <c r="J9" s="40"/>
      <c r="K9" s="40"/>
      <c r="L9" s="40"/>
      <c r="M9" s="40"/>
      <c r="N9" s="40"/>
      <c r="O9" s="39"/>
      <c r="P9" s="38">
        <f>SUM(P7:P8)</f>
        <v>3564120</v>
      </c>
    </row>
    <row r="10" spans="1:16" ht="21" customHeight="1">
      <c r="A10" s="37"/>
      <c r="B10" s="36"/>
      <c r="C10" s="24"/>
      <c r="D10" s="24"/>
      <c r="E10" s="24"/>
      <c r="F10" s="24"/>
      <c r="G10" s="24"/>
      <c r="H10" s="24"/>
      <c r="I10" s="24"/>
      <c r="J10" s="24"/>
      <c r="K10" s="24"/>
      <c r="L10" s="24"/>
    </row>
    <row r="11" spans="1:16" ht="21" customHeight="1">
      <c r="A11" s="36" t="s">
        <v>61</v>
      </c>
      <c r="B11" s="24"/>
      <c r="C11" s="24"/>
      <c r="D11" s="24"/>
      <c r="E11" s="24"/>
      <c r="F11" s="24"/>
      <c r="G11" s="24"/>
      <c r="H11" s="24"/>
      <c r="I11" s="24"/>
      <c r="J11" s="24"/>
      <c r="K11" s="24"/>
      <c r="L11" s="24"/>
    </row>
    <row r="12" spans="1:16" ht="21" customHeight="1">
      <c r="A12" s="35"/>
      <c r="B12" s="34"/>
      <c r="C12" s="169" t="s">
        <v>60</v>
      </c>
      <c r="D12" s="174"/>
      <c r="E12" s="169" t="s">
        <v>59</v>
      </c>
      <c r="F12" s="174"/>
      <c r="G12" s="173"/>
      <c r="H12" s="173"/>
    </row>
    <row r="13" spans="1:16" ht="21" customHeight="1">
      <c r="A13" s="33" t="s">
        <v>58</v>
      </c>
      <c r="B13" s="32" t="s">
        <v>57</v>
      </c>
      <c r="C13" s="181"/>
      <c r="D13" s="182"/>
      <c r="E13" s="185" t="s">
        <v>56</v>
      </c>
      <c r="F13" s="186"/>
      <c r="G13" s="173"/>
      <c r="H13" s="173"/>
    </row>
    <row r="14" spans="1:16" ht="21" customHeight="1">
      <c r="A14" s="31"/>
      <c r="B14" s="30"/>
      <c r="C14" s="187" t="s">
        <v>100</v>
      </c>
      <c r="D14" s="188"/>
      <c r="E14" s="183" t="s">
        <v>55</v>
      </c>
      <c r="F14" s="184"/>
      <c r="G14" s="173"/>
      <c r="H14" s="173"/>
    </row>
    <row r="15" spans="1:16" ht="21" customHeight="1">
      <c r="A15" s="28" t="s">
        <v>54</v>
      </c>
      <c r="B15" s="29">
        <f>'様式25a　人件費実績明細書'!U27</f>
        <v>2731</v>
      </c>
      <c r="C15" s="177">
        <f>O7</f>
        <v>960</v>
      </c>
      <c r="D15" s="178"/>
      <c r="E15" s="177">
        <f>B15*C15</f>
        <v>2621760</v>
      </c>
      <c r="F15" s="178"/>
      <c r="G15" s="180"/>
      <c r="H15" s="180"/>
    </row>
    <row r="16" spans="1:16" ht="21" customHeight="1">
      <c r="A16" s="28" t="s">
        <v>53</v>
      </c>
      <c r="B16" s="27">
        <f>'様式25a　人件費実績明細書'!U52</f>
        <v>2198</v>
      </c>
      <c r="C16" s="189">
        <f>O8</f>
        <v>360</v>
      </c>
      <c r="D16" s="190"/>
      <c r="E16" s="177">
        <f>B16*C16</f>
        <v>791280</v>
      </c>
      <c r="F16" s="178"/>
      <c r="G16" s="179"/>
      <c r="H16" s="179"/>
    </row>
    <row r="17" spans="1:12" ht="21" customHeight="1">
      <c r="A17" s="26" t="s">
        <v>50</v>
      </c>
      <c r="B17" s="25"/>
      <c r="C17" s="175"/>
      <c r="D17" s="176"/>
      <c r="E17" s="177">
        <f>SUM(E15:F16)</f>
        <v>3413040</v>
      </c>
      <c r="F17" s="178"/>
      <c r="G17" s="179"/>
      <c r="H17" s="179"/>
    </row>
    <row r="18" spans="1:12" ht="21" customHeight="1">
      <c r="A18" s="24"/>
      <c r="B18" s="24"/>
    </row>
    <row r="19" spans="1:12" ht="15" customHeight="1">
      <c r="A19" s="24"/>
      <c r="B19" s="24"/>
    </row>
    <row r="20" spans="1:12" ht="15" customHeight="1">
      <c r="A20" s="24"/>
      <c r="B20" s="24"/>
      <c r="C20" s="24"/>
      <c r="D20" s="24"/>
      <c r="E20" s="24"/>
      <c r="F20" s="24"/>
      <c r="G20" s="24"/>
      <c r="H20" s="24"/>
      <c r="I20" s="24"/>
      <c r="J20" s="24"/>
      <c r="K20" s="24"/>
      <c r="L20" s="24"/>
    </row>
    <row r="21" spans="1:12" ht="15" customHeight="1">
      <c r="A21" s="24"/>
      <c r="B21" s="24"/>
      <c r="C21" s="24"/>
      <c r="D21" s="24"/>
      <c r="E21" s="24"/>
      <c r="F21" s="24"/>
      <c r="G21" s="24"/>
      <c r="H21" s="24"/>
      <c r="I21" s="24"/>
      <c r="J21" s="24"/>
      <c r="K21" s="24"/>
      <c r="L21" s="24"/>
    </row>
    <row r="22" spans="1:12" ht="15" customHeight="1">
      <c r="A22" s="24"/>
      <c r="B22" s="24"/>
      <c r="C22" s="24"/>
      <c r="D22" s="24"/>
      <c r="E22" s="24"/>
      <c r="F22" s="24"/>
      <c r="G22" s="24"/>
      <c r="H22" s="24"/>
      <c r="I22" s="24"/>
      <c r="J22" s="24"/>
      <c r="K22" s="24"/>
      <c r="L22" s="24"/>
    </row>
    <row r="23" spans="1:12" ht="15" customHeight="1">
      <c r="A23" s="24"/>
      <c r="B23" s="24"/>
      <c r="C23" s="24"/>
      <c r="D23" s="24"/>
      <c r="E23" s="24"/>
      <c r="F23" s="24"/>
      <c r="G23" s="24"/>
      <c r="H23" s="24"/>
      <c r="I23" s="24"/>
      <c r="J23" s="24"/>
      <c r="K23" s="24"/>
      <c r="L23" s="24"/>
    </row>
    <row r="24" spans="1:12" ht="15" customHeight="1">
      <c r="A24" s="24"/>
      <c r="B24" s="24"/>
      <c r="C24" s="24"/>
      <c r="D24" s="24"/>
      <c r="E24" s="24"/>
      <c r="F24" s="24"/>
      <c r="G24" s="24"/>
      <c r="H24" s="24"/>
      <c r="I24" s="24"/>
      <c r="J24" s="24"/>
      <c r="K24" s="24"/>
      <c r="L24" s="24"/>
    </row>
  </sheetData>
  <mergeCells count="20">
    <mergeCell ref="C17:D17"/>
    <mergeCell ref="E17:F17"/>
    <mergeCell ref="G17:H17"/>
    <mergeCell ref="G13:H13"/>
    <mergeCell ref="G14:H14"/>
    <mergeCell ref="G15:H15"/>
    <mergeCell ref="G16:H16"/>
    <mergeCell ref="C15:D15"/>
    <mergeCell ref="C12:D13"/>
    <mergeCell ref="E14:F14"/>
    <mergeCell ref="E13:F13"/>
    <mergeCell ref="E15:F15"/>
    <mergeCell ref="E16:F16"/>
    <mergeCell ref="C14:D14"/>
    <mergeCell ref="C16:D16"/>
    <mergeCell ref="A1:P1"/>
    <mergeCell ref="C4:O4"/>
    <mergeCell ref="C5:O5"/>
    <mergeCell ref="G12:H12"/>
    <mergeCell ref="E12:F12"/>
  </mergeCells>
  <phoneticPr fontId="7"/>
  <printOptions horizontalCentered="1"/>
  <pageMargins left="0.39370078740157483" right="0.39370078740157483" top="0.98425196850393704" bottom="0.59055118110236227" header="0.59055118110236227" footer="0.19685039370078741"/>
  <pageSetup paperSize="9" firstPageNumber="8" orientation="landscape" useFirstPageNumber="1" r:id="rId1"/>
  <headerFooter alignWithMargins="0">
    <oddFooter>&amp;R&amp;8原子力機構【委託研究実施要領】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様式24　年間所定労働時間計算書</vt:lpstr>
      <vt:lpstr>様式25a　人件費実績明細書</vt:lpstr>
      <vt:lpstr>精算表</vt:lpstr>
      <vt:lpstr>精算表!Print_Area</vt:lpstr>
      <vt:lpstr>'様式24　年間所定労働時間計算書'!Print_Area</vt:lpstr>
      <vt:lpstr>'様式25a　人件費実績明細書'!Print_Area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2025-03-04T05:35:06Z</cp:lastPrinted>
  <dcterms:created xsi:type="dcterms:W3CDTF">2022-03-02T02:09:37Z</dcterms:created>
  <dcterms:modified xsi:type="dcterms:W3CDTF">2025-03-27T04:28:53Z</dcterms:modified>
</cp:coreProperties>
</file>